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cls-file\StaffHomes$\Palermo\Desktop\Board Agenda\September\2023\"/>
    </mc:Choice>
  </mc:AlternateContent>
  <xr:revisionPtr revIDLastSave="0" documentId="8_{F959F35D-9928-47ED-B35C-C36C2A56D971}" xr6:coauthVersionLast="36" xr6:coauthVersionMax="36" xr10:uidLastSave="{00000000-0000-0000-0000-000000000000}"/>
  <bookViews>
    <workbookView xWindow="0" yWindow="0" windowWidth="30720" windowHeight="12804" activeTab="1" xr2:uid="{00000000-000D-0000-FFFF-FFFF00000000}"/>
  </bookViews>
  <sheets>
    <sheet name="Request for Approps" sheetId="1" r:id="rId1"/>
    <sheet name="09-11-23 Appropriation Detail" sheetId="2" r:id="rId2"/>
  </sheets>
  <definedNames>
    <definedName name="_xlnm.Print_Titles" localSheetId="1">'09-11-23 Appropriation Detail'!$2:$8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2" l="1"/>
  <c r="F30" i="1" s="1"/>
  <c r="C58" i="2"/>
  <c r="D30" i="1" s="1"/>
  <c r="G57" i="2"/>
  <c r="G56" i="2"/>
  <c r="E53" i="2"/>
  <c r="F26" i="1" s="1"/>
  <c r="C53" i="2"/>
  <c r="D26" i="1" s="1"/>
  <c r="G52" i="2"/>
  <c r="G51" i="2"/>
  <c r="G50" i="2"/>
  <c r="G49" i="2"/>
  <c r="E43" i="2"/>
  <c r="C43" i="2"/>
  <c r="D20" i="1" s="1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E23" i="2"/>
  <c r="F24" i="1" s="1"/>
  <c r="C23" i="2"/>
  <c r="D24" i="1" s="1"/>
  <c r="G22" i="2"/>
  <c r="G21" i="2"/>
  <c r="G23" i="2" s="1"/>
  <c r="E18" i="2"/>
  <c r="C18" i="2"/>
  <c r="D22" i="1" s="1"/>
  <c r="G17" i="2"/>
  <c r="G18" i="2" s="1"/>
  <c r="E14" i="2"/>
  <c r="F18" i="1" s="1"/>
  <c r="C14" i="2"/>
  <c r="D18" i="1" s="1"/>
  <c r="G13" i="2"/>
  <c r="G12" i="2"/>
  <c r="G11" i="2"/>
  <c r="H28" i="1"/>
  <c r="F22" i="1"/>
  <c r="F20" i="1"/>
  <c r="G58" i="2" l="1"/>
  <c r="H30" i="1"/>
  <c r="H22" i="1"/>
  <c r="E45" i="2"/>
  <c r="E60" i="2" s="1"/>
  <c r="F32" i="1"/>
  <c r="H26" i="1"/>
  <c r="G53" i="2"/>
  <c r="G43" i="2"/>
  <c r="H20" i="1"/>
  <c r="H24" i="1"/>
  <c r="G14" i="2"/>
  <c r="D32" i="1"/>
  <c r="C45" i="2"/>
  <c r="C60" i="2" s="1"/>
  <c r="H18" i="1"/>
  <c r="G45" i="2" l="1"/>
  <c r="G60" i="2" s="1"/>
  <c r="H32" i="1"/>
</calcChain>
</file>

<file path=xl/sharedStrings.xml><?xml version="1.0" encoding="utf-8"?>
<sst xmlns="http://schemas.openxmlformats.org/spreadsheetml/2006/main" count="121" uniqueCount="100">
  <si>
    <t>Mr. J. Craig Snodgrass</t>
  </si>
  <si>
    <t xml:space="preserve">Lorain County Auditor </t>
  </si>
  <si>
    <t xml:space="preserve">226 Middle Ave, </t>
  </si>
  <si>
    <t>Elyria, OH  44035</t>
  </si>
  <si>
    <t>Mr. Snodgrass:</t>
  </si>
  <si>
    <t>The Clearview Local School District requests an Amended Certificate of Appropriations</t>
  </si>
  <si>
    <t>reflecting changes in the following funds.</t>
  </si>
  <si>
    <t>Increase</t>
  </si>
  <si>
    <t xml:space="preserve">Fund        </t>
  </si>
  <si>
    <t xml:space="preserve">From       </t>
  </si>
  <si>
    <t xml:space="preserve">To           </t>
  </si>
  <si>
    <t>(Decrease)</t>
  </si>
  <si>
    <t>General Fund</t>
  </si>
  <si>
    <t>Special Revenue</t>
  </si>
  <si>
    <t xml:space="preserve"> </t>
  </si>
  <si>
    <t>Debt Service</t>
  </si>
  <si>
    <t>Capital Projects</t>
  </si>
  <si>
    <t>Enterprise</t>
  </si>
  <si>
    <t>Internal Service Fimds</t>
  </si>
  <si>
    <t>Custodial Funds</t>
  </si>
  <si>
    <t>Total:</t>
  </si>
  <si>
    <t>The reason for the increase/decrease in Appropriations:</t>
  </si>
  <si>
    <t>_________________________________________________________________________</t>
  </si>
  <si>
    <t>Thank you,</t>
  </si>
  <si>
    <t>____________________________________</t>
  </si>
  <si>
    <t>Mary Ann Nowak, Treasurer</t>
  </si>
  <si>
    <t>Clearview LSD</t>
  </si>
  <si>
    <t>Clearview Local Schools</t>
  </si>
  <si>
    <t>FUNDS</t>
  </si>
  <si>
    <t>FUND</t>
  </si>
  <si>
    <t>Perm.  Approp.</t>
  </si>
  <si>
    <t>Government Fund Types</t>
  </si>
  <si>
    <t>General</t>
  </si>
  <si>
    <t>001</t>
  </si>
  <si>
    <t>Emergency</t>
  </si>
  <si>
    <t>016</t>
  </si>
  <si>
    <t>Principals' Funds</t>
  </si>
  <si>
    <t>018</t>
  </si>
  <si>
    <t>Total General Fund</t>
  </si>
  <si>
    <t>Debt Service Fund Type</t>
  </si>
  <si>
    <t>Bond Retirement</t>
  </si>
  <si>
    <t>002</t>
  </si>
  <si>
    <t>Total Debt Service</t>
  </si>
  <si>
    <t>Capital Projects Fund Types</t>
  </si>
  <si>
    <t>Permanent Improvement</t>
  </si>
  <si>
    <t>003</t>
  </si>
  <si>
    <t>070</t>
  </si>
  <si>
    <t>Total Capital Projects</t>
  </si>
  <si>
    <t>Special Revenue Fund Types</t>
  </si>
  <si>
    <t>Trust Fund</t>
  </si>
  <si>
    <t>007</t>
  </si>
  <si>
    <t>Local Grants</t>
  </si>
  <si>
    <t>019</t>
  </si>
  <si>
    <t>Classroom Facilities - Maintenance</t>
  </si>
  <si>
    <t>034</t>
  </si>
  <si>
    <t>Athletics</t>
  </si>
  <si>
    <t>300</t>
  </si>
  <si>
    <t>OneNet</t>
  </si>
  <si>
    <t>Student Wellness &amp; Success</t>
  </si>
  <si>
    <t>State Grants</t>
  </si>
  <si>
    <t>499</t>
  </si>
  <si>
    <t>Race To The Top</t>
  </si>
  <si>
    <t>506</t>
  </si>
  <si>
    <t>Elementary &amp; Secondary Relief ESSER</t>
  </si>
  <si>
    <t>Title VI B</t>
  </si>
  <si>
    <t>516</t>
  </si>
  <si>
    <t>Title I</t>
  </si>
  <si>
    <t>Title III</t>
  </si>
  <si>
    <t>572</t>
  </si>
  <si>
    <t>Title IV-A ACAD Enrichment</t>
  </si>
  <si>
    <t>Title VI-B Preschool</t>
  </si>
  <si>
    <t>Title II-A</t>
  </si>
  <si>
    <t>590</t>
  </si>
  <si>
    <t>Miscellaneous Federal Grants</t>
  </si>
  <si>
    <t>599</t>
  </si>
  <si>
    <t>Total Special Revenue</t>
  </si>
  <si>
    <t>Total Government</t>
  </si>
  <si>
    <t>Proprietary Fund Types - Enterprise</t>
  </si>
  <si>
    <t>Food Service</t>
  </si>
  <si>
    <t>006</t>
  </si>
  <si>
    <t>Uniform School Supplies</t>
  </si>
  <si>
    <t>009</t>
  </si>
  <si>
    <t>CBI Rotary</t>
  </si>
  <si>
    <t>011</t>
  </si>
  <si>
    <t>Latchkey</t>
  </si>
  <si>
    <t>020</t>
  </si>
  <si>
    <t>Total Enterprise</t>
  </si>
  <si>
    <t>Custodial Fund Types</t>
  </si>
  <si>
    <t>District Custodial</t>
  </si>
  <si>
    <t>Student Activities</t>
  </si>
  <si>
    <t>200</t>
  </si>
  <si>
    <t>Total Fiduciary</t>
  </si>
  <si>
    <t>Total  Appropriations</t>
  </si>
  <si>
    <t>Temp..  Approp.</t>
  </si>
  <si>
    <t>Accounts compared to County tax estimates as well as other District sources of revenue.</t>
  </si>
  <si>
    <t>Appropriations based upon this comparison.</t>
  </si>
  <si>
    <t>Res. 2023-65</t>
  </si>
  <si>
    <t>Re: 2024 Appropriations Res. 2023-</t>
  </si>
  <si>
    <t>Res. 2023-</t>
  </si>
  <si>
    <t xml:space="preserve">Resolution #2023-  Permanent Appropriation 2023-2024    EXHIBIT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</si>
</sst>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;@"/>
    <numFmt numFmtId="166" formatCode="000"/>
  </numFmts>
  <fonts count="9">
    <font>
      <sz val="10"/>
      <name val="Arial MT"/>
    </font>
    <font>
      <sz val="10"/>
      <name val="Arial"/>
    </font>
    <font>
      <sz val="10"/>
      <name val="Arial"/>
      <family val="2"/>
    </font>
    <font>
      <u/>
      <sz val="10"/>
      <color indexed="8"/>
      <name val="Arial MT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 MT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164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43">
    <xf numFmtId="164" fontId="0" fillId="0" borderId="0" xfId="0"/>
    <xf numFmtId="15" fontId="1" fillId="0" borderId="0" xfId="1" applyNumberFormat="1"/>
    <xf numFmtId="0" fontId="1" fillId="0" borderId="0" xfId="1"/>
    <xf numFmtId="0" fontId="2" fillId="0" borderId="0" xfId="1" applyFont="1"/>
    <xf numFmtId="14" fontId="1" fillId="0" borderId="0" xfId="1" applyNumberFormat="1" applyAlignment="1">
      <alignment horizontal="left"/>
    </xf>
    <xf numFmtId="0" fontId="3" fillId="0" borderId="0" xfId="1" applyFont="1" applyFill="1" applyAlignment="1" applyProtection="1">
      <alignment horizontal="center"/>
    </xf>
    <xf numFmtId="0" fontId="1" fillId="0" borderId="0" xfId="1" applyFont="1"/>
    <xf numFmtId="0" fontId="4" fillId="0" borderId="0" xfId="1" applyFont="1"/>
    <xf numFmtId="44" fontId="0" fillId="0" borderId="0" xfId="2" applyFont="1"/>
    <xf numFmtId="44" fontId="1" fillId="0" borderId="0" xfId="1" applyNumberFormat="1"/>
    <xf numFmtId="0" fontId="5" fillId="0" borderId="0" xfId="1" applyFont="1"/>
    <xf numFmtId="0" fontId="1" fillId="0" borderId="0" xfId="1" applyBorder="1"/>
    <xf numFmtId="0" fontId="5" fillId="0" borderId="0" xfId="3" applyFont="1" applyAlignment="1"/>
    <xf numFmtId="164" fontId="5" fillId="0" borderId="0" xfId="0" applyFont="1" applyAlignment="1"/>
    <xf numFmtId="0" fontId="6" fillId="0" borderId="0" xfId="3" applyFont="1" applyAlignment="1"/>
    <xf numFmtId="0" fontId="6" fillId="0" borderId="0" xfId="3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64" fontId="7" fillId="0" borderId="0" xfId="0" applyFont="1"/>
    <xf numFmtId="164" fontId="0" fillId="0" borderId="0" xfId="0" applyAlignment="1">
      <alignment horizontal="center"/>
    </xf>
    <xf numFmtId="0" fontId="0" fillId="0" borderId="0" xfId="0" quotePrefix="1" applyNumberFormat="1" applyAlignment="1">
      <alignment horizontal="center"/>
    </xf>
    <xf numFmtId="43" fontId="0" fillId="0" borderId="0" xfId="0" quotePrefix="1" applyNumberForma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0" xfId="0" applyNumberFormat="1"/>
    <xf numFmtId="164" fontId="0" fillId="0" borderId="0" xfId="0" quotePrefix="1" applyAlignment="1">
      <alignment horizontal="center"/>
    </xf>
    <xf numFmtId="164" fontId="2" fillId="0" borderId="0" xfId="0" applyFont="1"/>
    <xf numFmtId="43" fontId="0" fillId="0" borderId="1" xfId="0" quotePrefix="1" applyNumberForma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0" fillId="0" borderId="1" xfId="0" applyNumberFormat="1" applyBorder="1"/>
    <xf numFmtId="43" fontId="0" fillId="0" borderId="0" xfId="0" quotePrefix="1" applyNumberForma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0" xfId="0" applyNumberFormat="1" applyBorder="1"/>
    <xf numFmtId="164" fontId="0" fillId="0" borderId="0" xfId="0" quotePrefix="1" applyNumberFormat="1" applyAlignment="1"/>
    <xf numFmtId="164" fontId="0" fillId="0" borderId="0" xfId="0" quotePrefix="1" applyAlignment="1"/>
    <xf numFmtId="164" fontId="7" fillId="0" borderId="0" xfId="0" applyFont="1" applyAlignment="1">
      <alignment horizontal="right"/>
    </xf>
    <xf numFmtId="166" fontId="0" fillId="0" borderId="0" xfId="0" quotePrefix="1" applyNumberFormat="1" applyAlignment="1">
      <alignment horizontal="center"/>
    </xf>
    <xf numFmtId="164" fontId="0" fillId="0" borderId="1" xfId="0" applyBorder="1"/>
    <xf numFmtId="164" fontId="2" fillId="0" borderId="0" xfId="0" applyFont="1" applyAlignment="1">
      <alignment horizontal="right"/>
    </xf>
    <xf numFmtId="43" fontId="0" fillId="0" borderId="2" xfId="0" applyNumberFormat="1" applyBorder="1" applyAlignment="1">
      <alignment horizontal="right"/>
    </xf>
    <xf numFmtId="0" fontId="5" fillId="0" borderId="0" xfId="3" applyFont="1" applyAlignment="1">
      <alignment horizontal="center"/>
    </xf>
    <xf numFmtId="164" fontId="5" fillId="0" borderId="0" xfId="0" applyFont="1" applyAlignment="1">
      <alignment horizontal="center"/>
    </xf>
    <xf numFmtId="0" fontId="6" fillId="0" borderId="0" xfId="3" applyFont="1" applyAlignment="1">
      <alignment horizontal="center"/>
    </xf>
  </cellXfs>
  <cellStyles count="4">
    <cellStyle name="Currency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J14" sqref="J14"/>
    </sheetView>
  </sheetViews>
  <sheetFormatPr defaultColWidth="9.21875" defaultRowHeight="13.2"/>
  <cols>
    <col min="1" max="1" width="9.44140625" style="2" bestFit="1" customWidth="1"/>
    <col min="2" max="2" width="9.21875" style="2"/>
    <col min="3" max="3" width="8.21875" style="2" customWidth="1"/>
    <col min="4" max="4" width="15.77734375" style="2" customWidth="1"/>
    <col min="5" max="5" width="4" style="2" customWidth="1"/>
    <col min="6" max="6" width="15.21875" style="2" customWidth="1"/>
    <col min="7" max="7" width="3.5546875" style="2" customWidth="1"/>
    <col min="8" max="8" width="15.77734375" style="2" customWidth="1"/>
    <col min="9" max="16384" width="9.21875" style="2"/>
  </cols>
  <sheetData>
    <row r="1" spans="1:8">
      <c r="A1" s="1">
        <v>45180</v>
      </c>
    </row>
    <row r="3" spans="1:8">
      <c r="A3" s="3" t="s">
        <v>0</v>
      </c>
      <c r="B3" s="3"/>
    </row>
    <row r="4" spans="1:8">
      <c r="A4" s="3" t="s">
        <v>1</v>
      </c>
      <c r="B4" s="3"/>
    </row>
    <row r="5" spans="1:8">
      <c r="A5" s="3" t="s">
        <v>2</v>
      </c>
      <c r="B5" s="3"/>
    </row>
    <row r="6" spans="1:8">
      <c r="A6" s="3" t="s">
        <v>3</v>
      </c>
      <c r="B6" s="3"/>
    </row>
    <row r="7" spans="1:8">
      <c r="A7" s="3"/>
      <c r="B7" s="3"/>
    </row>
    <row r="8" spans="1:8">
      <c r="A8" s="3" t="s">
        <v>4</v>
      </c>
      <c r="B8" s="3"/>
    </row>
    <row r="10" spans="1:8">
      <c r="F10" s="3" t="s">
        <v>97</v>
      </c>
    </row>
    <row r="12" spans="1:8">
      <c r="A12" s="3" t="s">
        <v>5</v>
      </c>
    </row>
    <row r="13" spans="1:8">
      <c r="A13" s="3" t="s">
        <v>6</v>
      </c>
    </row>
    <row r="15" spans="1:8">
      <c r="D15" s="4">
        <v>45089</v>
      </c>
      <c r="F15" s="4">
        <v>45180</v>
      </c>
      <c r="H15" s="3" t="s">
        <v>7</v>
      </c>
    </row>
    <row r="16" spans="1:8">
      <c r="A16" s="5" t="s">
        <v>8</v>
      </c>
      <c r="B16" s="6"/>
      <c r="C16" s="6"/>
      <c r="D16" s="7" t="s">
        <v>9</v>
      </c>
      <c r="F16" s="7" t="s">
        <v>10</v>
      </c>
      <c r="H16" s="7" t="s">
        <v>11</v>
      </c>
    </row>
    <row r="17" spans="1:8">
      <c r="A17" s="6"/>
      <c r="B17" s="6"/>
      <c r="C17" s="6"/>
      <c r="D17" s="6"/>
    </row>
    <row r="18" spans="1:8">
      <c r="A18" s="2" t="s">
        <v>12</v>
      </c>
      <c r="D18" s="8">
        <f>SUM('09-11-23 Appropriation Detail'!C14)</f>
        <v>25291064.18</v>
      </c>
      <c r="F18" s="8">
        <f>SUM('09-11-23 Appropriation Detail'!E14)</f>
        <v>25946074.789999999</v>
      </c>
      <c r="H18" s="9">
        <f>+F18-D18</f>
        <v>655010.6099999994</v>
      </c>
    </row>
    <row r="19" spans="1:8">
      <c r="A19" s="6"/>
      <c r="B19" s="6"/>
      <c r="C19" s="6"/>
      <c r="D19" s="6"/>
    </row>
    <row r="20" spans="1:8">
      <c r="A20" s="2" t="s">
        <v>13</v>
      </c>
      <c r="D20" s="8">
        <f>SUM('09-11-23 Appropriation Detail'!C43)</f>
        <v>4020837.44</v>
      </c>
      <c r="E20" s="8"/>
      <c r="F20" s="8">
        <f>SUM('09-11-23 Appropriation Detail'!E43)</f>
        <v>3233402.26</v>
      </c>
      <c r="H20" s="9">
        <f t="shared" ref="H20:H30" si="0">+F20-D20</f>
        <v>-787435.18000000017</v>
      </c>
    </row>
    <row r="21" spans="1:8">
      <c r="D21" s="8" t="s">
        <v>14</v>
      </c>
      <c r="E21" s="8"/>
      <c r="F21" s="8" t="s">
        <v>14</v>
      </c>
      <c r="H21" s="9" t="s">
        <v>14</v>
      </c>
    </row>
    <row r="22" spans="1:8">
      <c r="A22" s="2" t="s">
        <v>15</v>
      </c>
      <c r="D22" s="8">
        <f>SUM('09-11-23 Appropriation Detail'!C18)</f>
        <v>412262.34</v>
      </c>
      <c r="E22" s="8"/>
      <c r="F22" s="8">
        <f>SUM('09-11-23 Appropriation Detail'!E18)</f>
        <v>512168.76</v>
      </c>
      <c r="H22" s="9">
        <f t="shared" si="0"/>
        <v>99906.419999999984</v>
      </c>
    </row>
    <row r="23" spans="1:8">
      <c r="D23" s="8" t="s">
        <v>14</v>
      </c>
      <c r="E23" s="8"/>
      <c r="F23" s="8" t="s">
        <v>14</v>
      </c>
      <c r="H23" s="9" t="s">
        <v>14</v>
      </c>
    </row>
    <row r="24" spans="1:8">
      <c r="A24" s="2" t="s">
        <v>16</v>
      </c>
      <c r="D24" s="8">
        <f>SUM('09-11-23 Appropriation Detail'!C23)</f>
        <v>122022</v>
      </c>
      <c r="E24" s="8"/>
      <c r="F24" s="8">
        <f>SUM('09-11-23 Appropriation Detail'!E23)</f>
        <v>279965.33</v>
      </c>
      <c r="H24" s="9">
        <f t="shared" si="0"/>
        <v>157943.33000000002</v>
      </c>
    </row>
    <row r="25" spans="1:8">
      <c r="D25" s="8" t="s">
        <v>14</v>
      </c>
      <c r="E25" s="8"/>
      <c r="F25" s="8"/>
      <c r="H25" s="9" t="s">
        <v>14</v>
      </c>
    </row>
    <row r="26" spans="1:8">
      <c r="A26" s="2" t="s">
        <v>17</v>
      </c>
      <c r="D26" s="8">
        <f>SUM('09-11-23 Appropriation Detail'!C53)</f>
        <v>1281138.03</v>
      </c>
      <c r="E26" s="8"/>
      <c r="F26" s="8">
        <f>SUM('09-11-23 Appropriation Detail'!E53)</f>
        <v>1675005.37</v>
      </c>
      <c r="H26" s="9">
        <f t="shared" si="0"/>
        <v>393867.34000000008</v>
      </c>
    </row>
    <row r="27" spans="1:8">
      <c r="D27" s="8" t="s">
        <v>14</v>
      </c>
      <c r="E27" s="8"/>
      <c r="F27" s="8" t="s">
        <v>14</v>
      </c>
      <c r="H27" s="9" t="s">
        <v>14</v>
      </c>
    </row>
    <row r="28" spans="1:8">
      <c r="A28" s="2" t="s">
        <v>18</v>
      </c>
      <c r="D28" s="8">
        <v>0</v>
      </c>
      <c r="E28" s="8"/>
      <c r="F28" s="8">
        <v>0</v>
      </c>
      <c r="H28" s="9">
        <f t="shared" si="0"/>
        <v>0</v>
      </c>
    </row>
    <row r="29" spans="1:8">
      <c r="D29" s="8" t="s">
        <v>14</v>
      </c>
      <c r="E29" s="8"/>
      <c r="F29" s="8" t="s">
        <v>14</v>
      </c>
      <c r="H29" s="9" t="s">
        <v>14</v>
      </c>
    </row>
    <row r="30" spans="1:8">
      <c r="A30" s="2" t="s">
        <v>19</v>
      </c>
      <c r="D30" s="8">
        <f>SUM('09-11-23 Appropriation Detail'!C58)</f>
        <v>248768.12</v>
      </c>
      <c r="E30" s="8"/>
      <c r="F30" s="8">
        <f>SUM('09-11-23 Appropriation Detail'!E58)</f>
        <v>355312.56</v>
      </c>
      <c r="H30" s="9">
        <f t="shared" si="0"/>
        <v>106544.44</v>
      </c>
    </row>
    <row r="31" spans="1:8">
      <c r="D31" s="8" t="s">
        <v>14</v>
      </c>
      <c r="E31" s="8"/>
      <c r="F31" s="8" t="s">
        <v>14</v>
      </c>
      <c r="H31" s="9" t="s">
        <v>14</v>
      </c>
    </row>
    <row r="32" spans="1:8">
      <c r="A32" s="10" t="s">
        <v>20</v>
      </c>
      <c r="D32" s="8">
        <f>SUM(D18,D20,D22,D24,D26,D28,D30)</f>
        <v>31376092.110000003</v>
      </c>
      <c r="E32" s="8"/>
      <c r="F32" s="8">
        <f>SUM(F18:F31)</f>
        <v>32001929.069999997</v>
      </c>
      <c r="H32" s="9">
        <f>SUM(H18:H31)</f>
        <v>625836.95999999926</v>
      </c>
    </row>
    <row r="34" spans="1:8">
      <c r="A34" s="3" t="s">
        <v>21</v>
      </c>
    </row>
    <row r="35" spans="1:8">
      <c r="G35" s="10"/>
    </row>
    <row r="36" spans="1:8">
      <c r="A36" s="11" t="s">
        <v>94</v>
      </c>
      <c r="B36" s="11"/>
      <c r="C36" s="11"/>
      <c r="D36" s="11"/>
      <c r="E36" s="11"/>
      <c r="F36" s="11"/>
      <c r="G36" s="11"/>
      <c r="H36" s="11"/>
    </row>
    <row r="37" spans="1:8">
      <c r="A37" s="2" t="s">
        <v>95</v>
      </c>
    </row>
    <row r="38" spans="1:8">
      <c r="A38" s="11" t="s">
        <v>22</v>
      </c>
      <c r="B38" s="11"/>
      <c r="C38" s="11"/>
      <c r="D38" s="11"/>
      <c r="E38" s="11"/>
      <c r="F38" s="11"/>
      <c r="G38" s="11"/>
      <c r="H38" s="11"/>
    </row>
    <row r="39" spans="1:8">
      <c r="A39" s="11"/>
      <c r="B39" s="11"/>
      <c r="C39" s="11"/>
      <c r="D39" s="11"/>
      <c r="E39" s="11"/>
      <c r="F39" s="11"/>
      <c r="G39" s="11"/>
      <c r="H39" s="11"/>
    </row>
    <row r="40" spans="1:8">
      <c r="A40" s="11" t="s">
        <v>22</v>
      </c>
      <c r="B40" s="11"/>
      <c r="C40" s="11"/>
      <c r="D40" s="11"/>
      <c r="E40" s="11"/>
      <c r="F40" s="11"/>
      <c r="G40" s="11"/>
      <c r="H40" s="11"/>
    </row>
    <row r="42" spans="1:8">
      <c r="A42" s="2" t="s">
        <v>23</v>
      </c>
    </row>
    <row r="44" spans="1:8">
      <c r="A44" s="2" t="s">
        <v>24</v>
      </c>
    </row>
    <row r="45" spans="1:8">
      <c r="A45" s="2" t="s">
        <v>25</v>
      </c>
    </row>
    <row r="46" spans="1:8">
      <c r="A46" s="2" t="s">
        <v>26</v>
      </c>
    </row>
  </sheetData>
  <conditionalFormatting sqref="H1:H1048576">
    <cfRule type="cellIs" dxfId="0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1"/>
  <sheetViews>
    <sheetView tabSelected="1" zoomScaleNormal="100" workbookViewId="0">
      <selection activeCell="A2" sqref="A2:F2"/>
    </sheetView>
  </sheetViews>
  <sheetFormatPr defaultRowHeight="13.2"/>
  <cols>
    <col min="1" max="1" width="34.77734375" bestFit="1" customWidth="1"/>
    <col min="2" max="2" width="5" customWidth="1"/>
    <col min="3" max="3" width="17" bestFit="1" customWidth="1"/>
    <col min="4" max="4" width="2.44140625" customWidth="1"/>
    <col min="5" max="5" width="14.44140625" bestFit="1" customWidth="1"/>
    <col min="6" max="6" width="2.44140625" customWidth="1"/>
    <col min="7" max="7" width="13.6640625" customWidth="1"/>
  </cols>
  <sheetData>
    <row r="1" spans="1:11">
      <c r="A1" s="40"/>
      <c r="B1" s="40"/>
      <c r="C1" s="40"/>
      <c r="D1" s="40"/>
      <c r="E1" s="40"/>
      <c r="F1" s="40"/>
      <c r="G1" s="12"/>
      <c r="H1" s="12"/>
      <c r="I1" s="12"/>
      <c r="J1" s="12"/>
      <c r="K1" s="12"/>
    </row>
    <row r="2" spans="1:11">
      <c r="A2" s="41" t="s">
        <v>99</v>
      </c>
      <c r="B2" s="41"/>
      <c r="C2" s="41"/>
      <c r="D2" s="41"/>
      <c r="E2" s="41"/>
      <c r="F2" s="41"/>
      <c r="G2" s="13"/>
      <c r="H2" s="13"/>
      <c r="I2" s="13"/>
      <c r="J2" s="13"/>
      <c r="K2" s="13"/>
    </row>
    <row r="3" spans="1:11">
      <c r="A3" s="42" t="s">
        <v>27</v>
      </c>
      <c r="B3" s="42"/>
      <c r="C3" s="42"/>
      <c r="D3" s="42"/>
      <c r="E3" s="42"/>
      <c r="F3" s="42"/>
      <c r="G3" s="14"/>
      <c r="H3" s="14"/>
      <c r="I3" s="14"/>
      <c r="J3" s="14"/>
      <c r="K3" s="14"/>
    </row>
    <row r="4" spans="1:11">
      <c r="A4" s="15"/>
      <c r="B4" s="15"/>
      <c r="C4" s="15"/>
      <c r="D4" s="15"/>
      <c r="E4" s="15"/>
      <c r="F4" s="15"/>
      <c r="G4" s="14"/>
      <c r="H4" s="14"/>
      <c r="I4" s="14"/>
      <c r="J4" s="14"/>
      <c r="K4" s="14"/>
    </row>
    <row r="5" spans="1:11">
      <c r="A5" s="15"/>
      <c r="B5" s="15"/>
      <c r="C5" s="15"/>
      <c r="D5" s="15"/>
      <c r="E5" s="15"/>
      <c r="F5" s="15"/>
      <c r="G5" s="14"/>
      <c r="H5" s="14"/>
      <c r="I5" s="14"/>
      <c r="J5" s="14"/>
      <c r="K5" s="14"/>
    </row>
    <row r="6" spans="1:11">
      <c r="C6" s="17" t="s">
        <v>96</v>
      </c>
      <c r="E6" s="17" t="s">
        <v>98</v>
      </c>
    </row>
    <row r="7" spans="1:11">
      <c r="C7" s="16">
        <v>45089</v>
      </c>
      <c r="D7" s="17"/>
      <c r="E7" s="16">
        <v>45180</v>
      </c>
      <c r="G7" s="17" t="s">
        <v>7</v>
      </c>
    </row>
    <row r="8" spans="1:11" ht="14.4">
      <c r="A8" s="18" t="s">
        <v>28</v>
      </c>
      <c r="B8" s="18" t="s">
        <v>29</v>
      </c>
      <c r="C8" s="18" t="s">
        <v>93</v>
      </c>
      <c r="D8" s="18"/>
      <c r="E8" s="18" t="s">
        <v>30</v>
      </c>
      <c r="G8" s="18" t="s">
        <v>11</v>
      </c>
    </row>
    <row r="9" spans="1:11" ht="14.4">
      <c r="A9" s="18"/>
      <c r="B9" s="18"/>
      <c r="C9" s="18"/>
      <c r="D9" s="18"/>
      <c r="E9" s="18"/>
      <c r="G9" s="18"/>
    </row>
    <row r="10" spans="1:11">
      <c r="A10" s="19" t="s">
        <v>31</v>
      </c>
      <c r="B10" s="20"/>
      <c r="C10" s="20"/>
      <c r="D10" s="20"/>
    </row>
    <row r="11" spans="1:11">
      <c r="A11" t="s">
        <v>32</v>
      </c>
      <c r="B11" s="21" t="s">
        <v>33</v>
      </c>
      <c r="C11" s="22">
        <v>24023345.949999999</v>
      </c>
      <c r="D11" s="21"/>
      <c r="E11" s="23">
        <v>24764082.5</v>
      </c>
      <c r="G11" s="24">
        <f>SUM(E11-C11)</f>
        <v>740736.55000000075</v>
      </c>
    </row>
    <row r="12" spans="1:11">
      <c r="A12" t="s">
        <v>34</v>
      </c>
      <c r="B12" s="25" t="s">
        <v>35</v>
      </c>
      <c r="C12" s="22">
        <v>1167151.3600000001</v>
      </c>
      <c r="D12" s="25"/>
      <c r="E12" s="23">
        <v>1101157.3600000001</v>
      </c>
      <c r="G12" s="24">
        <f t="shared" ref="G12:G13" si="0">SUM(E12-C12)</f>
        <v>-65994</v>
      </c>
    </row>
    <row r="13" spans="1:11">
      <c r="A13" s="26" t="s">
        <v>36</v>
      </c>
      <c r="B13" s="25" t="s">
        <v>37</v>
      </c>
      <c r="C13" s="27">
        <v>100566.87</v>
      </c>
      <c r="D13" s="25"/>
      <c r="E13" s="28">
        <v>80834.929999999993</v>
      </c>
      <c r="G13" s="29">
        <f t="shared" si="0"/>
        <v>-19731.940000000002</v>
      </c>
    </row>
    <row r="14" spans="1:11">
      <c r="A14" t="s">
        <v>38</v>
      </c>
      <c r="B14" s="20"/>
      <c r="C14" s="23">
        <f>SUM(C11:C13)</f>
        <v>25291064.18</v>
      </c>
      <c r="D14" s="20"/>
      <c r="E14" s="23">
        <f>SUM(E11:E13)</f>
        <v>25946074.789999999</v>
      </c>
      <c r="G14" s="23">
        <f>SUM(G11:G13)</f>
        <v>655010.6100000008</v>
      </c>
    </row>
    <row r="15" spans="1:11">
      <c r="B15" s="20"/>
      <c r="C15" s="23"/>
      <c r="D15" s="20"/>
      <c r="E15" s="23"/>
    </row>
    <row r="16" spans="1:11">
      <c r="A16" s="19" t="s">
        <v>39</v>
      </c>
      <c r="B16" s="20"/>
      <c r="C16" s="23"/>
      <c r="D16" s="20"/>
      <c r="E16" s="23"/>
    </row>
    <row r="17" spans="1:7">
      <c r="A17" t="s">
        <v>40</v>
      </c>
      <c r="B17" s="25" t="s">
        <v>41</v>
      </c>
      <c r="C17" s="27">
        <v>412262.34</v>
      </c>
      <c r="D17" s="25"/>
      <c r="E17" s="28">
        <v>512168.76</v>
      </c>
      <c r="G17" s="29">
        <f t="shared" ref="G17" si="1">SUM(E17-C17)</f>
        <v>99906.419999999984</v>
      </c>
    </row>
    <row r="18" spans="1:7">
      <c r="A18" t="s">
        <v>42</v>
      </c>
      <c r="B18" s="20"/>
      <c r="C18" s="23">
        <f>SUM(C17)</f>
        <v>412262.34</v>
      </c>
      <c r="D18" s="20"/>
      <c r="E18" s="23">
        <f>SUM(E17)</f>
        <v>512168.76</v>
      </c>
      <c r="G18" s="23">
        <f>SUM(G17)</f>
        <v>99906.419999999984</v>
      </c>
    </row>
    <row r="19" spans="1:7">
      <c r="B19" s="20"/>
      <c r="C19" s="23"/>
      <c r="D19" s="20"/>
      <c r="E19" s="23"/>
    </row>
    <row r="20" spans="1:7">
      <c r="A20" s="19" t="s">
        <v>43</v>
      </c>
      <c r="B20" s="20"/>
      <c r="C20" s="23"/>
      <c r="D20" s="20"/>
      <c r="E20" s="23"/>
    </row>
    <row r="21" spans="1:7">
      <c r="A21" t="s">
        <v>44</v>
      </c>
      <c r="B21" s="25" t="s">
        <v>45</v>
      </c>
      <c r="C21" s="30">
        <v>122022</v>
      </c>
      <c r="D21" s="25"/>
      <c r="E21" s="31">
        <v>279965.33</v>
      </c>
      <c r="G21" s="32">
        <f t="shared" ref="G21:G22" si="2">SUM(E21-C21)</f>
        <v>157943.33000000002</v>
      </c>
    </row>
    <row r="22" spans="1:7">
      <c r="A22" t="s">
        <v>16</v>
      </c>
      <c r="B22" s="25" t="s">
        <v>46</v>
      </c>
      <c r="C22" s="27">
        <v>0</v>
      </c>
      <c r="D22" s="25"/>
      <c r="E22" s="28">
        <v>0</v>
      </c>
      <c r="G22" s="29">
        <f t="shared" si="2"/>
        <v>0</v>
      </c>
    </row>
    <row r="23" spans="1:7">
      <c r="A23" t="s">
        <v>47</v>
      </c>
      <c r="B23" s="20"/>
      <c r="C23" s="23">
        <f>SUM(C21)</f>
        <v>122022</v>
      </c>
      <c r="D23" s="20"/>
      <c r="E23" s="23">
        <f>SUM(E21)</f>
        <v>279965.33</v>
      </c>
      <c r="G23" s="23">
        <f>SUM(G21)</f>
        <v>157943.33000000002</v>
      </c>
    </row>
    <row r="24" spans="1:7">
      <c r="B24" s="20"/>
      <c r="C24" s="23"/>
      <c r="D24" s="20"/>
      <c r="E24" s="23"/>
    </row>
    <row r="25" spans="1:7">
      <c r="A25" s="19" t="s">
        <v>48</v>
      </c>
      <c r="B25" s="20"/>
      <c r="C25" s="23"/>
      <c r="D25" s="20"/>
      <c r="E25" s="23"/>
    </row>
    <row r="26" spans="1:7">
      <c r="A26" t="s">
        <v>49</v>
      </c>
      <c r="B26" s="25" t="s">
        <v>50</v>
      </c>
      <c r="C26" s="22">
        <v>56729.18</v>
      </c>
      <c r="D26" s="25"/>
      <c r="E26" s="23">
        <v>63251</v>
      </c>
      <c r="G26" s="24">
        <f t="shared" ref="G26:G42" si="3">SUM(E26-C26)</f>
        <v>6521.82</v>
      </c>
    </row>
    <row r="27" spans="1:7">
      <c r="A27" t="s">
        <v>51</v>
      </c>
      <c r="B27" s="25" t="s">
        <v>52</v>
      </c>
      <c r="C27" s="22">
        <v>193162.16</v>
      </c>
      <c r="D27" s="25"/>
      <c r="E27" s="23">
        <v>107433.85</v>
      </c>
      <c r="G27" s="24">
        <f t="shared" si="3"/>
        <v>-85728.31</v>
      </c>
    </row>
    <row r="28" spans="1:7">
      <c r="A28" t="s">
        <v>53</v>
      </c>
      <c r="B28" s="25" t="s">
        <v>54</v>
      </c>
      <c r="C28" s="22">
        <v>227632.43</v>
      </c>
      <c r="D28" s="25"/>
      <c r="E28" s="23">
        <v>148644.60999999999</v>
      </c>
      <c r="G28" s="24">
        <f t="shared" si="3"/>
        <v>-78987.820000000007</v>
      </c>
    </row>
    <row r="29" spans="1:7">
      <c r="A29" t="s">
        <v>55</v>
      </c>
      <c r="B29" s="25" t="s">
        <v>56</v>
      </c>
      <c r="C29" s="22">
        <v>386740.81</v>
      </c>
      <c r="D29" s="25"/>
      <c r="E29" s="23">
        <v>302757.24</v>
      </c>
      <c r="G29" s="24">
        <f t="shared" si="3"/>
        <v>-83983.57</v>
      </c>
    </row>
    <row r="30" spans="1:7">
      <c r="A30" t="s">
        <v>57</v>
      </c>
      <c r="B30" s="33">
        <v>451</v>
      </c>
      <c r="C30" s="22">
        <v>18331.38</v>
      </c>
      <c r="D30" s="25"/>
      <c r="E30" s="23">
        <v>20769</v>
      </c>
      <c r="G30" s="24">
        <f t="shared" si="3"/>
        <v>2437.619999999999</v>
      </c>
    </row>
    <row r="31" spans="1:7">
      <c r="A31" t="s">
        <v>58</v>
      </c>
      <c r="B31" s="33">
        <v>467</v>
      </c>
      <c r="C31" s="22">
        <v>0</v>
      </c>
      <c r="D31" s="25"/>
      <c r="E31" s="23">
        <v>0</v>
      </c>
      <c r="G31" s="24">
        <f t="shared" si="3"/>
        <v>0</v>
      </c>
    </row>
    <row r="32" spans="1:7">
      <c r="A32" t="s">
        <v>59</v>
      </c>
      <c r="B32" s="25" t="s">
        <v>60</v>
      </c>
      <c r="C32" s="22">
        <v>0</v>
      </c>
      <c r="D32" s="25"/>
      <c r="E32" s="23">
        <v>300000</v>
      </c>
      <c r="G32" s="24">
        <f t="shared" si="3"/>
        <v>300000</v>
      </c>
    </row>
    <row r="33" spans="1:7">
      <c r="A33" t="s">
        <v>61</v>
      </c>
      <c r="B33" s="25" t="s">
        <v>62</v>
      </c>
      <c r="C33" s="22">
        <v>0</v>
      </c>
      <c r="D33" s="25"/>
      <c r="E33" s="23">
        <v>0</v>
      </c>
      <c r="G33" s="24">
        <f t="shared" si="3"/>
        <v>0</v>
      </c>
    </row>
    <row r="34" spans="1:7">
      <c r="A34" t="s">
        <v>63</v>
      </c>
      <c r="B34" s="34">
        <v>507</v>
      </c>
      <c r="C34" s="22">
        <v>2126584.48</v>
      </c>
      <c r="D34" s="25"/>
      <c r="E34" s="23">
        <v>880041.45</v>
      </c>
      <c r="G34" s="24">
        <f t="shared" si="3"/>
        <v>-1246543.03</v>
      </c>
    </row>
    <row r="35" spans="1:7">
      <c r="A35" t="s">
        <v>64</v>
      </c>
      <c r="B35" s="25" t="s">
        <v>65</v>
      </c>
      <c r="C35" s="22">
        <v>376373.96</v>
      </c>
      <c r="D35" s="25"/>
      <c r="E35" s="23">
        <v>388290.56</v>
      </c>
      <c r="G35" s="24">
        <f t="shared" si="3"/>
        <v>11916.599999999977</v>
      </c>
    </row>
    <row r="36" spans="1:7">
      <c r="A36" t="s">
        <v>66</v>
      </c>
      <c r="B36" s="34">
        <v>536</v>
      </c>
      <c r="C36" s="22">
        <v>66720.45</v>
      </c>
      <c r="D36" s="25"/>
      <c r="E36" s="23">
        <v>43105.59</v>
      </c>
      <c r="G36" s="24">
        <f t="shared" si="3"/>
        <v>-23614.86</v>
      </c>
    </row>
    <row r="37" spans="1:7">
      <c r="A37" t="s">
        <v>67</v>
      </c>
      <c r="B37" s="34">
        <v>551</v>
      </c>
      <c r="C37" s="22">
        <v>7922.07</v>
      </c>
      <c r="D37" s="25"/>
      <c r="E37" s="23">
        <v>3164.62</v>
      </c>
      <c r="G37" s="24">
        <f t="shared" si="3"/>
        <v>-4757.45</v>
      </c>
    </row>
    <row r="38" spans="1:7">
      <c r="A38" s="26" t="s">
        <v>66</v>
      </c>
      <c r="B38" s="25" t="s">
        <v>68</v>
      </c>
      <c r="C38" s="22">
        <v>469540.06</v>
      </c>
      <c r="D38" s="25"/>
      <c r="E38" s="23">
        <v>636007.73</v>
      </c>
      <c r="G38" s="24">
        <f t="shared" si="3"/>
        <v>166467.66999999998</v>
      </c>
    </row>
    <row r="39" spans="1:7">
      <c r="A39" s="26" t="s">
        <v>69</v>
      </c>
      <c r="B39" s="34">
        <v>584</v>
      </c>
      <c r="C39" s="22">
        <v>35545.29</v>
      </c>
      <c r="D39" s="25"/>
      <c r="E39" s="23">
        <v>55515.65</v>
      </c>
      <c r="G39" s="24">
        <f t="shared" si="3"/>
        <v>19970.36</v>
      </c>
    </row>
    <row r="40" spans="1:7">
      <c r="A40" s="26" t="s">
        <v>70</v>
      </c>
      <c r="B40" s="34">
        <v>587</v>
      </c>
      <c r="C40" s="22">
        <v>3710.4</v>
      </c>
      <c r="D40" s="25"/>
      <c r="E40" s="23">
        <v>5000</v>
      </c>
      <c r="G40" s="24">
        <f t="shared" si="3"/>
        <v>1289.5999999999999</v>
      </c>
    </row>
    <row r="41" spans="1:7">
      <c r="A41" s="26" t="s">
        <v>71</v>
      </c>
      <c r="B41" s="25" t="s">
        <v>72</v>
      </c>
      <c r="C41" s="22">
        <v>51844.77</v>
      </c>
      <c r="D41" s="25"/>
      <c r="E41" s="23">
        <v>62420.959999999999</v>
      </c>
      <c r="G41" s="24">
        <f t="shared" si="3"/>
        <v>10576.190000000002</v>
      </c>
    </row>
    <row r="42" spans="1:7">
      <c r="A42" s="26" t="s">
        <v>73</v>
      </c>
      <c r="B42" s="25" t="s">
        <v>74</v>
      </c>
      <c r="C42" s="27">
        <v>0</v>
      </c>
      <c r="D42" s="25"/>
      <c r="E42" s="28">
        <v>217000</v>
      </c>
      <c r="G42" s="29">
        <f t="shared" si="3"/>
        <v>217000</v>
      </c>
    </row>
    <row r="43" spans="1:7">
      <c r="A43" t="s">
        <v>75</v>
      </c>
      <c r="C43" s="31">
        <f>SUM(C26:C42)</f>
        <v>4020837.44</v>
      </c>
      <c r="E43" s="31">
        <f>SUM(E26:E42)</f>
        <v>3233402.26</v>
      </c>
      <c r="G43" s="31">
        <f>SUM(G26:G42)</f>
        <v>-787435.18000000017</v>
      </c>
    </row>
    <row r="44" spans="1:7">
      <c r="C44" s="23"/>
      <c r="E44" s="23"/>
    </row>
    <row r="45" spans="1:7">
      <c r="A45" s="35" t="s">
        <v>76</v>
      </c>
      <c r="C45" s="23">
        <f>SUM(C43,C23,C18,C14)</f>
        <v>29846185.960000001</v>
      </c>
      <c r="E45" s="23">
        <f>SUM(E43,E23,E18,E14)</f>
        <v>29971611.140000001</v>
      </c>
      <c r="G45" s="23">
        <f>SUM(G43,G23,G18,G14)</f>
        <v>125425.18000000063</v>
      </c>
    </row>
    <row r="46" spans="1:7">
      <c r="A46" s="35"/>
      <c r="C46" s="23"/>
      <c r="E46" s="23"/>
      <c r="G46" s="23"/>
    </row>
    <row r="47" spans="1:7">
      <c r="C47" s="23"/>
      <c r="E47" s="23"/>
    </row>
    <row r="48" spans="1:7">
      <c r="A48" s="19" t="s">
        <v>77</v>
      </c>
      <c r="C48" s="23"/>
      <c r="E48" s="23"/>
    </row>
    <row r="49" spans="1:7">
      <c r="A49" t="s">
        <v>78</v>
      </c>
      <c r="B49" s="25" t="s">
        <v>79</v>
      </c>
      <c r="C49" s="22">
        <v>1112630</v>
      </c>
      <c r="D49" s="25"/>
      <c r="E49" s="23">
        <v>1505276.11</v>
      </c>
      <c r="G49" s="24">
        <f t="shared" ref="G49:G52" si="4">SUM(E49-C49)</f>
        <v>392646.1100000001</v>
      </c>
    </row>
    <row r="50" spans="1:7">
      <c r="A50" t="s">
        <v>80</v>
      </c>
      <c r="B50" s="25" t="s">
        <v>81</v>
      </c>
      <c r="C50" s="22">
        <v>262.60000000000002</v>
      </c>
      <c r="D50" s="25"/>
      <c r="E50" s="23">
        <v>285.85000000000002</v>
      </c>
      <c r="G50" s="24">
        <f t="shared" si="4"/>
        <v>23.25</v>
      </c>
    </row>
    <row r="51" spans="1:7">
      <c r="A51" t="s">
        <v>82</v>
      </c>
      <c r="B51" s="25" t="s">
        <v>83</v>
      </c>
      <c r="C51" s="22">
        <v>730</v>
      </c>
      <c r="D51" s="25"/>
      <c r="E51" s="23">
        <v>8979.0400000000009</v>
      </c>
      <c r="G51" s="24">
        <f t="shared" si="4"/>
        <v>8249.0400000000009</v>
      </c>
    </row>
    <row r="52" spans="1:7">
      <c r="A52" t="s">
        <v>84</v>
      </c>
      <c r="B52" s="25" t="s">
        <v>85</v>
      </c>
      <c r="C52" s="27">
        <v>167515.43</v>
      </c>
      <c r="D52" s="25"/>
      <c r="E52" s="28">
        <v>160464.37</v>
      </c>
      <c r="G52" s="29">
        <f t="shared" si="4"/>
        <v>-7051.0599999999977</v>
      </c>
    </row>
    <row r="53" spans="1:7">
      <c r="A53" t="s">
        <v>86</v>
      </c>
      <c r="C53" s="23">
        <f>SUM(C49:C52)</f>
        <v>1281138.03</v>
      </c>
      <c r="E53" s="23">
        <f>SUM(E49:E52)</f>
        <v>1675005.37</v>
      </c>
      <c r="G53" s="23">
        <f>SUM(G49:G52)</f>
        <v>393867.34000000008</v>
      </c>
    </row>
    <row r="54" spans="1:7">
      <c r="C54" s="23"/>
      <c r="E54" s="23"/>
      <c r="G54" s="23"/>
    </row>
    <row r="55" spans="1:7">
      <c r="A55" s="19" t="s">
        <v>87</v>
      </c>
      <c r="C55" s="23"/>
      <c r="E55" s="23"/>
    </row>
    <row r="56" spans="1:7">
      <c r="A56" s="26" t="s">
        <v>88</v>
      </c>
      <c r="B56" s="36">
        <v>22</v>
      </c>
      <c r="C56" s="22">
        <v>60470.59</v>
      </c>
      <c r="D56" s="36"/>
      <c r="E56" s="23">
        <v>160470.59</v>
      </c>
      <c r="G56" s="24">
        <f t="shared" ref="G56:G57" si="5">SUM(E56-C56)</f>
        <v>100000</v>
      </c>
    </row>
    <row r="57" spans="1:7">
      <c r="A57" t="s">
        <v>89</v>
      </c>
      <c r="B57" s="25" t="s">
        <v>90</v>
      </c>
      <c r="C57" s="27">
        <v>188297.53</v>
      </c>
      <c r="D57" s="25"/>
      <c r="E57" s="28">
        <v>194841.97</v>
      </c>
      <c r="G57" s="29">
        <f t="shared" si="5"/>
        <v>6544.4400000000023</v>
      </c>
    </row>
    <row r="58" spans="1:7">
      <c r="A58" t="s">
        <v>91</v>
      </c>
      <c r="C58" s="23">
        <f>SUM(C56:C57)</f>
        <v>248768.12</v>
      </c>
      <c r="E58" s="23">
        <f>SUM(E56:E57)</f>
        <v>355312.56</v>
      </c>
      <c r="G58" s="23">
        <f>SUM(G56:G57)</f>
        <v>106544.44</v>
      </c>
    </row>
    <row r="59" spans="1:7">
      <c r="C59" s="23"/>
      <c r="E59" s="23"/>
      <c r="G59" s="37"/>
    </row>
    <row r="60" spans="1:7" ht="13.8" thickBot="1">
      <c r="A60" s="38" t="s">
        <v>92</v>
      </c>
      <c r="C60" s="39">
        <f>SUM(C45,C53,C58)</f>
        <v>31376092.110000003</v>
      </c>
      <c r="E60" s="39">
        <f>SUM(E45,E53,E58)</f>
        <v>32001929.07</v>
      </c>
      <c r="G60" s="39">
        <f>SUM(G45,G53,G58)</f>
        <v>625836.96000000066</v>
      </c>
    </row>
    <row r="61" spans="1:7" ht="13.8" thickTop="1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Approps</vt:lpstr>
      <vt:lpstr>09-11-23 Appropriation Detail</vt:lpstr>
      <vt:lpstr>'09-11-23 Appropriation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Nowak</dc:creator>
  <cp:lastModifiedBy>Brittnay Palermo</cp:lastModifiedBy>
  <cp:lastPrinted>2023-09-07T15:25:48Z</cp:lastPrinted>
  <dcterms:created xsi:type="dcterms:W3CDTF">2022-08-30T14:41:56Z</dcterms:created>
  <dcterms:modified xsi:type="dcterms:W3CDTF">2023-09-08T19:27:53Z</dcterms:modified>
</cp:coreProperties>
</file>