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s-file\StaffHomes$\Palermo\Desktop\Board Agenda\May\2023\"/>
    </mc:Choice>
  </mc:AlternateContent>
  <xr:revisionPtr revIDLastSave="0" documentId="8_{DC3EA44D-51DD-4703-B747-86C94AC6CCCF}" xr6:coauthVersionLast="36" xr6:coauthVersionMax="36" xr10:uidLastSave="{00000000-0000-0000-0000-000000000000}"/>
  <bookViews>
    <workbookView xWindow="0" yWindow="0" windowWidth="23016" windowHeight="8304" xr2:uid="{36799D37-7EA6-4E8E-A2FD-C4505BA72E39}"/>
  </bookViews>
  <sheets>
    <sheet name="05-08-23" sheetId="1" r:id="rId1"/>
  </sheets>
  <externalReferences>
    <externalReference r:id="rId2"/>
  </externalReferences>
  <definedNames>
    <definedName name="Actuals">#REF!</definedName>
    <definedName name="District_County">[1]Parameters!$B$6</definedName>
    <definedName name="District_name">[1]Parameters!$B$5</definedName>
    <definedName name="Fiscal_Year">[1]Parameters!$B$7</definedName>
    <definedName name="Forecast_R">#REF!</definedName>
    <definedName name="HTML_Assump.FY12" hidden="1">{"'Instructions'!$A$1:$H$24"}</definedName>
    <definedName name="HTML_CodePage" hidden="1">1252</definedName>
    <definedName name="HTML_Control" hidden="1">{"'Instructions'!$A$1:$H$24"}</definedName>
    <definedName name="HTML_Description" hidden="1">""</definedName>
    <definedName name="HTML_Email" hidden="1">""</definedName>
    <definedName name="HTML_Header" hidden="1">"Instructions"</definedName>
    <definedName name="HTML_LastUpdate" hidden="1">"12/13/98"</definedName>
    <definedName name="HTML_LineAfter" hidden="1">FALSE</definedName>
    <definedName name="HTML_LineBefore" hidden="1">FALSE</definedName>
    <definedName name="HTML_Name" hidden="1">"Dave Smith; SSDT"</definedName>
    <definedName name="HTML_OBDlg2" hidden="1">TRUE</definedName>
    <definedName name="HTML_OBDlg4" hidden="1">TRUE</definedName>
    <definedName name="HTML_OS" hidden="1">0</definedName>
    <definedName name="HTML_PathFile" hidden="1">"F:\My Documents\MyHTML.htm"</definedName>
    <definedName name="HTML_Title" hidden="1">"SSDT Financial Forecast"</definedName>
    <definedName name="_xlnm.Print_Area" localSheetId="0">'05-08-23'!$A$10:$S$100</definedName>
    <definedName name="_xlnm.Print_Titles" localSheetId="0">'05-08-23'!$1:$9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2" i="1" l="1"/>
  <c r="Q92" i="1"/>
  <c r="O92" i="1"/>
  <c r="M92" i="1"/>
  <c r="K92" i="1"/>
  <c r="G92" i="1"/>
  <c r="E92" i="1"/>
  <c r="C92" i="1"/>
  <c r="M83" i="1"/>
  <c r="S74" i="1"/>
  <c r="Q74" i="1"/>
  <c r="O74" i="1"/>
  <c r="M74" i="1"/>
  <c r="K74" i="1"/>
  <c r="I74" i="1"/>
  <c r="G74" i="1"/>
  <c r="E74" i="1"/>
  <c r="C74" i="1"/>
  <c r="I63" i="1"/>
  <c r="M53" i="1"/>
  <c r="G53" i="1"/>
  <c r="E53" i="1"/>
  <c r="I53" i="1" s="1"/>
  <c r="C53" i="1"/>
  <c r="S52" i="1"/>
  <c r="S53" i="1" s="1"/>
  <c r="Q52" i="1"/>
  <c r="O52" i="1"/>
  <c r="M52" i="1"/>
  <c r="K52" i="1"/>
  <c r="K53" i="1" s="1"/>
  <c r="I52" i="1"/>
  <c r="G52" i="1"/>
  <c r="E52" i="1"/>
  <c r="C52" i="1"/>
  <c r="I50" i="1"/>
  <c r="I49" i="1"/>
  <c r="S46" i="1"/>
  <c r="Q46" i="1"/>
  <c r="Q53" i="1" s="1"/>
  <c r="O46" i="1"/>
  <c r="O53" i="1" s="1"/>
  <c r="M46" i="1"/>
  <c r="K46" i="1"/>
  <c r="G46" i="1"/>
  <c r="E46" i="1"/>
  <c r="I46" i="1" s="1"/>
  <c r="C46" i="1"/>
  <c r="I45" i="1"/>
  <c r="I35" i="1"/>
  <c r="M34" i="1"/>
  <c r="I34" i="1"/>
  <c r="I33" i="1"/>
  <c r="I32" i="1"/>
  <c r="I31" i="1"/>
  <c r="M28" i="1"/>
  <c r="M56" i="1" s="1"/>
  <c r="K28" i="1"/>
  <c r="S27" i="1"/>
  <c r="Q27" i="1"/>
  <c r="O27" i="1"/>
  <c r="M27" i="1"/>
  <c r="K27" i="1"/>
  <c r="G27" i="1"/>
  <c r="I27" i="1" s="1"/>
  <c r="I25" i="1"/>
  <c r="I24" i="1"/>
  <c r="S19" i="1"/>
  <c r="S28" i="1" s="1"/>
  <c r="S56" i="1" s="1"/>
  <c r="Q19" i="1"/>
  <c r="Q28" i="1" s="1"/>
  <c r="Q56" i="1" s="1"/>
  <c r="O19" i="1"/>
  <c r="O28" i="1" s="1"/>
  <c r="O56" i="1" s="1"/>
  <c r="M19" i="1"/>
  <c r="K19" i="1"/>
  <c r="G19" i="1"/>
  <c r="G28" i="1" s="1"/>
  <c r="G56" i="1" s="1"/>
  <c r="E19" i="1"/>
  <c r="E28" i="1" s="1"/>
  <c r="I28" i="1" s="1"/>
  <c r="C19" i="1"/>
  <c r="C28" i="1" s="1"/>
  <c r="C56" i="1" s="1"/>
  <c r="I18" i="1"/>
  <c r="I17" i="1"/>
  <c r="I15" i="1"/>
  <c r="I14" i="1"/>
  <c r="I11" i="1"/>
  <c r="E8" i="1"/>
  <c r="G8" i="1" s="1"/>
  <c r="K8" i="1" s="1"/>
  <c r="M8" i="1" s="1"/>
  <c r="O8" i="1" s="1"/>
  <c r="Q8" i="1" s="1"/>
  <c r="S8" i="1" s="1"/>
  <c r="I56" i="1" l="1"/>
  <c r="C61" i="1"/>
  <c r="K56" i="1"/>
  <c r="I19" i="1"/>
  <c r="C77" i="1" l="1"/>
  <c r="C86" i="1" s="1"/>
  <c r="C96" i="1" s="1"/>
  <c r="E59" i="1"/>
  <c r="E61" i="1" l="1"/>
  <c r="E77" i="1" l="1"/>
  <c r="G59" i="1"/>
  <c r="G61" i="1" l="1"/>
  <c r="I59" i="1"/>
  <c r="E86" i="1"/>
  <c r="E96" i="1" l="1"/>
  <c r="G77" i="1"/>
  <c r="K59" i="1"/>
  <c r="K61" i="1" s="1"/>
  <c r="I61" i="1"/>
  <c r="G86" i="1" l="1"/>
  <c r="I77" i="1"/>
  <c r="M59" i="1"/>
  <c r="M61" i="1" s="1"/>
  <c r="K77" i="1"/>
  <c r="K86" i="1" s="1"/>
  <c r="K96" i="1" s="1"/>
  <c r="O59" i="1" l="1"/>
  <c r="O61" i="1" s="1"/>
  <c r="M77" i="1"/>
  <c r="M86" i="1" s="1"/>
  <c r="M96" i="1" s="1"/>
  <c r="G96" i="1"/>
  <c r="I96" i="1" s="1"/>
  <c r="I86" i="1"/>
  <c r="Q59" i="1" l="1"/>
  <c r="Q61" i="1" s="1"/>
  <c r="O77" i="1"/>
  <c r="O86" i="1" s="1"/>
  <c r="O96" i="1" s="1"/>
  <c r="S59" i="1" l="1"/>
  <c r="S61" i="1" s="1"/>
  <c r="S77" i="1" s="1"/>
  <c r="S86" i="1" s="1"/>
  <c r="S96" i="1" s="1"/>
  <c r="Q77" i="1"/>
  <c r="Q86" i="1" s="1"/>
  <c r="Q96" i="1" s="1"/>
</calcChain>
</file>

<file path=xl/sharedStrings.xml><?xml version="1.0" encoding="utf-8"?>
<sst xmlns="http://schemas.openxmlformats.org/spreadsheetml/2006/main" count="106" uniqueCount="94">
  <si>
    <t>CLEARVIEW LOCAL SCHOOL DISTRICT</t>
  </si>
  <si>
    <t>LORAIN COUNTY</t>
  </si>
  <si>
    <t>SCHEDULE OF REVENUES, EXPENDITURES AND CHANGES IN FUND BALANCES</t>
  </si>
  <si>
    <t>FOR THE FISCAL YEARS ENDED JUNE 30, 2020, 2021 AND 2022 ACTUAL;</t>
  </si>
  <si>
    <t>FORECASTED FISCAL YEARS ENDING JUNE 30, 2023 THROUGH 2027</t>
  </si>
  <si>
    <t xml:space="preserve">Fiscal Year </t>
  </si>
  <si>
    <t>Average</t>
  </si>
  <si>
    <t>Fiscal Year</t>
  </si>
  <si>
    <t>Line</t>
  </si>
  <si>
    <t>Annual Percent</t>
  </si>
  <si>
    <t>Number</t>
  </si>
  <si>
    <t>Actual</t>
  </si>
  <si>
    <t>of Change</t>
  </si>
  <si>
    <t>Forecasted</t>
  </si>
  <si>
    <t>Revenues</t>
  </si>
  <si>
    <t>General Property Tax (Real Estate)</t>
  </si>
  <si>
    <t>Tangible Personal Property Tax</t>
  </si>
  <si>
    <t>Income Tax</t>
  </si>
  <si>
    <t>Unrestricted State Grants-in-Aid (All 3100's except 3130)</t>
  </si>
  <si>
    <t>Restricted State Grants-in-Aid (All 3200's)</t>
  </si>
  <si>
    <t>Restricted Federal Grants-in-Aid - SFSF (4220)</t>
  </si>
  <si>
    <t>Property Tax Allocation (3130)</t>
  </si>
  <si>
    <t>All Other Revenues except 1931,1933,1940,1950,5100, 5200</t>
  </si>
  <si>
    <t>Total Revenues</t>
  </si>
  <si>
    <t>Other Financing Sources</t>
  </si>
  <si>
    <t>Proceeds from Sale of Notes (1940)</t>
  </si>
  <si>
    <t>State Emergency Loans and Advancements (Approved 1950)</t>
  </si>
  <si>
    <t>Operating Transfers-In (5100)</t>
  </si>
  <si>
    <t>Advances-In (5200)</t>
  </si>
  <si>
    <t>All Other Financing Sources (including 1931 and 1933)</t>
  </si>
  <si>
    <t>Total Other Financing Sources</t>
  </si>
  <si>
    <t>Total Revenues and Other Financing Sources</t>
  </si>
  <si>
    <t>Expenditures</t>
  </si>
  <si>
    <t>Personal Services</t>
  </si>
  <si>
    <t>Employees' Retirement/Insurance Benefits</t>
  </si>
  <si>
    <t>Purchased Services</t>
  </si>
  <si>
    <t>Supplies and Materials</t>
  </si>
  <si>
    <t>Capital Outlay</t>
  </si>
  <si>
    <t>Intergovernmental (7600 and 7700 functions)</t>
  </si>
  <si>
    <t>Debt Service:</t>
  </si>
  <si>
    <t xml:space="preserve">  Principal-All (History Only)</t>
  </si>
  <si>
    <t xml:space="preserve">  Principal-Notes</t>
  </si>
  <si>
    <t xml:space="preserve">  Principal-State Loans</t>
  </si>
  <si>
    <t xml:space="preserve">  Principal-State Advancements</t>
  </si>
  <si>
    <t xml:space="preserve">  Principal-HB 264 Loans</t>
  </si>
  <si>
    <t xml:space="preserve">  Principal-Other</t>
  </si>
  <si>
    <t xml:space="preserve">  Interest and Fiscal Charges</t>
  </si>
  <si>
    <t>Other Objects</t>
  </si>
  <si>
    <t>Total Expenditures</t>
  </si>
  <si>
    <t>Other Financing Uses</t>
  </si>
  <si>
    <t>Operating Transfers-Out</t>
  </si>
  <si>
    <t>Advances-Out</t>
  </si>
  <si>
    <t>All Other Financing Uses</t>
  </si>
  <si>
    <t>Total Other Financing Uses</t>
  </si>
  <si>
    <t>Total Expenditures and Other Financing Uses</t>
  </si>
  <si>
    <t>Excess of Revenues and Other Financing Sources over</t>
  </si>
  <si>
    <t>(under) Expenditures and Other Financing Uses</t>
  </si>
  <si>
    <t>Cash Balance July 1 - Excluding Proposed Renewal/</t>
  </si>
  <si>
    <t xml:space="preserve">   Replacement and New Levies</t>
  </si>
  <si>
    <t>Cash Balance June 30</t>
  </si>
  <si>
    <t>Estimated Encumbrances June 30</t>
  </si>
  <si>
    <t xml:space="preserve">Reservation of Fund Balance  </t>
  </si>
  <si>
    <t xml:space="preserve">     Textbooks and Instructional Materials</t>
  </si>
  <si>
    <t xml:space="preserve">     Capital Improvements</t>
  </si>
  <si>
    <t xml:space="preserve">     Budget Reserve</t>
  </si>
  <si>
    <t xml:space="preserve">     DPIA/PBA</t>
  </si>
  <si>
    <t xml:space="preserve">     SFSF</t>
  </si>
  <si>
    <t xml:space="preserve">     Debt Service</t>
  </si>
  <si>
    <t xml:space="preserve">     Property Tax Advances</t>
  </si>
  <si>
    <t xml:space="preserve">     Bus Purchases</t>
  </si>
  <si>
    <t xml:space="preserve">  Subtotal</t>
  </si>
  <si>
    <t>Fund Balance June 30 for Certification</t>
  </si>
  <si>
    <t xml:space="preserve">  of Appropriations</t>
  </si>
  <si>
    <t>Revenue from Replacement/Renewal Levies</t>
  </si>
  <si>
    <t xml:space="preserve">  Income Tax  -  Renewal</t>
  </si>
  <si>
    <t xml:space="preserve">  Property Tax - Renewal or Replacement</t>
  </si>
  <si>
    <t>Cumulative Balance of Replacement/Renewal Levies</t>
  </si>
  <si>
    <t xml:space="preserve">Fund Balance June 30 for Certification </t>
  </si>
  <si>
    <t xml:space="preserve">  of Contracts, Salary Schedules and Other Obligations</t>
  </si>
  <si>
    <t>Revenue from New Levies</t>
  </si>
  <si>
    <t xml:space="preserve">  Income Tax  -  New</t>
  </si>
  <si>
    <t xml:space="preserve">  Property Tax  -  New</t>
  </si>
  <si>
    <t>Cumulative Balance of New Levies</t>
  </si>
  <si>
    <t>Revenue from Future State Advancements</t>
  </si>
  <si>
    <t>Unreserved Fund Balance June 30</t>
  </si>
  <si>
    <t>See accompanying summary of significant forecast assumptions and accounting policies</t>
  </si>
  <si>
    <t>Includes:  General fund, emergency levy fund, SDFSF, PBA fund, and any portion of debt service</t>
  </si>
  <si>
    <t xml:space="preserve">                 service fund related to general fund debt.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</si>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</sst>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>
      <alignment vertical="top"/>
    </xf>
    <xf numFmtId="43" fontId="2" fillId="0" borderId="0" applyFont="0" applyFill="0" applyBorder="0" applyAlignment="0" applyProtection="0"/>
    <xf numFmtId="10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/>
    <xf numFmtId="0" fontId="3" fillId="0" borderId="0"/>
    <xf numFmtId="4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68">
    <xf numFmtId="0" fontId="0" fillId="0" borderId="0" xfId="0">
      <alignment vertical="top"/>
    </xf>
    <xf numFmtId="0" fontId="4" fillId="0" borderId="0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3" fontId="4" fillId="0" borderId="0" xfId="3" applyFont="1" applyBorder="1" applyAlignment="1">
      <alignment horizontal="centerContinuous"/>
    </xf>
    <xf numFmtId="0" fontId="5" fillId="0" borderId="0" xfId="0" applyFont="1" applyAlignment="1">
      <alignment horizontal="left"/>
    </xf>
    <xf numFmtId="3" fontId="5" fillId="0" borderId="0" xfId="3" applyFont="1" applyBorder="1" applyAlignment="1">
      <alignment horizontal="centerContinuous"/>
    </xf>
    <xf numFmtId="164" fontId="5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0" xfId="0" applyFont="1" applyBorder="1" applyAlignment="1"/>
    <xf numFmtId="3" fontId="5" fillId="0" borderId="0" xfId="3" applyFont="1" applyFill="1" applyBorder="1"/>
    <xf numFmtId="3" fontId="5" fillId="0" borderId="0" xfId="3" applyFont="1" applyBorder="1"/>
    <xf numFmtId="165" fontId="5" fillId="0" borderId="0" xfId="1" applyNumberFormat="1" applyFont="1" applyFill="1" applyBorder="1"/>
    <xf numFmtId="5" fontId="5" fillId="0" borderId="0" xfId="4" applyFont="1" applyFill="1" applyBorder="1"/>
    <xf numFmtId="10" fontId="5" fillId="0" borderId="0" xfId="2" applyFont="1" applyFill="1" applyBorder="1"/>
    <xf numFmtId="3" fontId="5" fillId="0" borderId="0" xfId="3" applyFont="1"/>
    <xf numFmtId="37" fontId="5" fillId="0" borderId="0" xfId="3" applyNumberFormat="1" applyFont="1"/>
    <xf numFmtId="37" fontId="5" fillId="0" borderId="0" xfId="0" applyNumberFormat="1" applyFont="1" applyAlignment="1"/>
    <xf numFmtId="165" fontId="5" fillId="0" borderId="0" xfId="3" applyNumberFormat="1" applyFont="1"/>
    <xf numFmtId="37" fontId="5" fillId="0" borderId="0" xfId="3" applyNumberFormat="1" applyFont="1" applyFill="1" applyBorder="1"/>
    <xf numFmtId="164" fontId="5" fillId="0" borderId="0" xfId="0" quotePrefix="1" applyNumberFormat="1" applyFont="1" applyFill="1" applyAlignment="1">
      <alignment horizontal="center"/>
    </xf>
    <xf numFmtId="0" fontId="5" fillId="0" borderId="0" xfId="0" applyFont="1" applyFill="1" applyAlignment="1">
      <alignment wrapText="1"/>
    </xf>
    <xf numFmtId="37" fontId="5" fillId="0" borderId="0" xfId="3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center"/>
    </xf>
    <xf numFmtId="3" fontId="5" fillId="0" borderId="0" xfId="3" applyFont="1" applyFill="1" applyBorder="1" applyAlignment="1">
      <alignment horizontal="right"/>
    </xf>
    <xf numFmtId="10" fontId="5" fillId="0" borderId="0" xfId="2" applyFont="1" applyFill="1" applyBorder="1" applyAlignment="1">
      <alignment horizontal="right"/>
    </xf>
    <xf numFmtId="0" fontId="5" fillId="0" borderId="0" xfId="0" applyFont="1" applyFill="1" applyAlignment="1"/>
    <xf numFmtId="165" fontId="5" fillId="0" borderId="0" xfId="3" applyNumberFormat="1" applyFont="1" applyFill="1" applyBorder="1" applyAlignment="1">
      <alignment horizontal="right"/>
    </xf>
    <xf numFmtId="37" fontId="5" fillId="0" borderId="0" xfId="3" applyNumberFormat="1" applyFont="1" applyFill="1" applyBorder="1" applyAlignment="1">
      <alignment horizontal="center"/>
    </xf>
    <xf numFmtId="37" fontId="5" fillId="0" borderId="2" xfId="3" applyNumberFormat="1" applyFont="1" applyFill="1" applyBorder="1"/>
    <xf numFmtId="165" fontId="5" fillId="0" borderId="2" xfId="3" applyNumberFormat="1" applyFont="1" applyFill="1" applyBorder="1"/>
    <xf numFmtId="0" fontId="6" fillId="0" borderId="0" xfId="0" applyFont="1" applyBorder="1" applyAlignment="1"/>
    <xf numFmtId="37" fontId="5" fillId="0" borderId="0" xfId="4" applyNumberFormat="1" applyFont="1" applyFill="1" applyBorder="1"/>
    <xf numFmtId="10" fontId="5" fillId="0" borderId="0" xfId="2" applyFont="1"/>
    <xf numFmtId="3" fontId="5" fillId="0" borderId="0" xfId="3" applyFont="1" applyFill="1"/>
    <xf numFmtId="0" fontId="5" fillId="0" borderId="0" xfId="0" applyFont="1" applyBorder="1" applyAlignment="1"/>
    <xf numFmtId="37" fontId="5" fillId="0" borderId="0" xfId="0" applyNumberFormat="1" applyFont="1" applyBorder="1" applyAlignment="1"/>
    <xf numFmtId="3" fontId="6" fillId="0" borderId="0" xfId="3" applyFont="1" applyFill="1" applyBorder="1"/>
    <xf numFmtId="37" fontId="5" fillId="0" borderId="3" xfId="3" applyNumberFormat="1" applyFont="1" applyFill="1" applyBorder="1"/>
    <xf numFmtId="10" fontId="5" fillId="0" borderId="0" xfId="2" applyNumberFormat="1" applyFont="1" applyFill="1" applyBorder="1"/>
    <xf numFmtId="3" fontId="5" fillId="0" borderId="2" xfId="3" applyNumberFormat="1" applyFont="1" applyFill="1" applyBorder="1"/>
    <xf numFmtId="3" fontId="5" fillId="0" borderId="0" xfId="3" applyNumberFormat="1" applyFont="1"/>
    <xf numFmtId="4" fontId="5" fillId="0" borderId="0" xfId="3" applyNumberFormat="1" applyFont="1"/>
    <xf numFmtId="5" fontId="6" fillId="0" borderId="0" xfId="4" applyFont="1" applyBorder="1"/>
    <xf numFmtId="5" fontId="5" fillId="0" borderId="0" xfId="4" applyFont="1"/>
    <xf numFmtId="0" fontId="5" fillId="0" borderId="0" xfId="4" applyNumberFormat="1" applyFont="1" applyBorder="1"/>
    <xf numFmtId="0" fontId="5" fillId="0" borderId="0" xfId="4" applyNumberFormat="1" applyFont="1" applyFill="1" applyBorder="1"/>
    <xf numFmtId="0" fontId="5" fillId="0" borderId="0" xfId="4" applyNumberFormat="1" applyFont="1"/>
    <xf numFmtId="5" fontId="5" fillId="0" borderId="0" xfId="4" applyFont="1" applyFill="1"/>
    <xf numFmtId="37" fontId="5" fillId="0" borderId="0" xfId="0" applyNumberFormat="1" applyFont="1" applyFill="1" applyAlignment="1"/>
    <xf numFmtId="10" fontId="5" fillId="0" borderId="1" xfId="2" applyFont="1" applyFill="1" applyBorder="1"/>
    <xf numFmtId="10" fontId="5" fillId="0" borderId="2" xfId="2" applyFont="1" applyFill="1" applyBorder="1"/>
    <xf numFmtId="10" fontId="5" fillId="0" borderId="0" xfId="2" applyFont="1" applyAlignment="1"/>
    <xf numFmtId="37" fontId="5" fillId="0" borderId="0" xfId="3" applyNumberFormat="1" applyFont="1" applyFill="1"/>
    <xf numFmtId="0" fontId="5" fillId="0" borderId="0" xfId="3" applyNumberFormat="1" applyFont="1" applyFill="1"/>
    <xf numFmtId="3" fontId="5" fillId="0" borderId="0" xfId="3" applyNumberFormat="1" applyFont="1" applyFill="1" applyBorder="1"/>
    <xf numFmtId="0" fontId="5" fillId="0" borderId="0" xfId="3" applyNumberFormat="1" applyFont="1"/>
    <xf numFmtId="165" fontId="5" fillId="0" borderId="4" xfId="1" applyNumberFormat="1" applyFont="1" applyFill="1" applyBorder="1"/>
    <xf numFmtId="166" fontId="5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right"/>
    </xf>
    <xf numFmtId="166" fontId="5" fillId="0" borderId="0" xfId="0" quotePrefix="1" applyNumberFormat="1" applyFont="1" applyAlignment="1">
      <alignment horizontal="center"/>
    </xf>
    <xf numFmtId="165" fontId="5" fillId="0" borderId="5" xfId="1" applyNumberFormat="1" applyFont="1" applyBorder="1" applyAlignment="1"/>
  </cellXfs>
  <cellStyles count="12">
    <cellStyle name="Comma" xfId="1" builtinId="3"/>
    <cellStyle name="Comma 2" xfId="9" xr:uid="{546949A6-9515-46D9-883E-688495671212}"/>
    <cellStyle name="Comma 3" xfId="7" xr:uid="{98149EE9-96A1-47CC-8591-7E87014039B1}"/>
    <cellStyle name="Comma 4" xfId="10" xr:uid="{9B7FC297-2461-441A-975F-0413C1919F62}"/>
    <cellStyle name="Comma0" xfId="3" xr:uid="{0D985302-0686-41F8-A8F9-F2F63A7B73B1}"/>
    <cellStyle name="Currency0" xfId="4" xr:uid="{438423EC-81D1-4BD9-B5FD-D845285EB9AB}"/>
    <cellStyle name="Normal" xfId="0" builtinId="0"/>
    <cellStyle name="Normal 2 2" xfId="6" xr:uid="{9AF37702-FE77-4EFA-914F-7F74AFD5C3F8}"/>
    <cellStyle name="Normal 4" xfId="5" xr:uid="{CADE2035-0EAE-46CF-8E1B-BC4436E92ED4}"/>
    <cellStyle name="Normal 5" xfId="11" xr:uid="{4D620404-CF09-4E8E-A2A1-FB8655320B01}"/>
    <cellStyle name="Percent" xfId="2" builtinId="5"/>
    <cellStyle name="Percent 3" xfId="8" xr:uid="{5188A7F8-CA9F-454F-BAE8-CDF6DB92D8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Troyer.EAST-CLEVELAND\My%20Documents\5YR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hart1"/>
      <sheetName val="Forecast"/>
      <sheetName val="Parameters"/>
      <sheetName val="Data"/>
    </sheetNames>
    <sheetDataSet>
      <sheetData sheetId="0"/>
      <sheetData sheetId="1"/>
      <sheetData sheetId="2"/>
      <sheetData sheetId="3">
        <row r="5">
          <cell r="B5" t="str">
            <v>East Cleveland City Schools</v>
          </cell>
        </row>
        <row r="6">
          <cell r="B6" t="str">
            <v>Cuyahoga County</v>
          </cell>
        </row>
        <row r="7">
          <cell r="B7">
            <v>2006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837F-98DC-43DD-A684-785EC0DFEC48}">
  <sheetPr>
    <pageSetUpPr fitToPage="1"/>
  </sheetPr>
  <dimension ref="A1:IV112"/>
  <sheetViews>
    <sheetView tabSelected="1" zoomScale="96" zoomScaleNormal="96" workbookViewId="0">
      <selection activeCell="U26" sqref="U26"/>
    </sheetView>
  </sheetViews>
  <sheetFormatPr defaultColWidth="9.21875" defaultRowHeight="12" x14ac:dyDescent="0.25"/>
  <cols>
    <col min="1" max="1" width="7.77734375" style="7" customWidth="1"/>
    <col min="2" max="2" width="42.77734375" style="7" customWidth="1"/>
    <col min="3" max="3" width="12.77734375" style="7" customWidth="1"/>
    <col min="4" max="4" width="1.77734375" style="7" customWidth="1"/>
    <col min="5" max="5" width="12.77734375" style="21" customWidth="1"/>
    <col min="6" max="6" width="1.77734375" style="7" customWidth="1"/>
    <col min="7" max="7" width="12.77734375" style="21" customWidth="1"/>
    <col min="8" max="8" width="1.77734375" style="21" customWidth="1"/>
    <col min="9" max="9" width="12.77734375" style="21" customWidth="1"/>
    <col min="10" max="10" width="1.77734375" style="7" customWidth="1"/>
    <col min="11" max="11" width="12.77734375" style="7" customWidth="1"/>
    <col min="12" max="12" width="1.77734375" style="7" customWidth="1"/>
    <col min="13" max="13" width="12.77734375" style="7" customWidth="1"/>
    <col min="14" max="14" width="1.77734375" style="7" customWidth="1"/>
    <col min="15" max="15" width="12.77734375" style="7" customWidth="1"/>
    <col min="16" max="16" width="1.77734375" style="7" customWidth="1"/>
    <col min="17" max="17" width="12.77734375" style="7" customWidth="1"/>
    <col min="18" max="18" width="1.77734375" style="7" customWidth="1"/>
    <col min="19" max="19" width="12.77734375" style="7" customWidth="1"/>
    <col min="20" max="16384" width="9.21875" style="7"/>
  </cols>
  <sheetData>
    <row r="1" spans="1:256" s="4" customFormat="1" x14ac:dyDescent="0.25">
      <c r="A1" s="1" t="s">
        <v>0</v>
      </c>
      <c r="B1" s="2"/>
      <c r="C1" s="1"/>
      <c r="D1" s="1"/>
      <c r="E1" s="3"/>
      <c r="F1" s="1"/>
      <c r="G1" s="3"/>
      <c r="H1" s="3"/>
      <c r="I1" s="3"/>
      <c r="J1" s="1"/>
    </row>
    <row r="2" spans="1:256" s="4" customFormat="1" x14ac:dyDescent="0.25">
      <c r="A2" s="1" t="s">
        <v>1</v>
      </c>
      <c r="B2" s="2"/>
      <c r="C2" s="1"/>
      <c r="D2" s="1"/>
      <c r="E2" s="3"/>
      <c r="F2" s="1"/>
      <c r="G2" s="3"/>
      <c r="H2" s="3"/>
      <c r="I2" s="3"/>
      <c r="J2" s="1"/>
    </row>
    <row r="3" spans="1:256" s="4" customFormat="1" x14ac:dyDescent="0.25">
      <c r="A3" s="2" t="s">
        <v>2</v>
      </c>
      <c r="B3" s="2"/>
      <c r="C3" s="2"/>
      <c r="D3" s="2"/>
      <c r="E3" s="5"/>
      <c r="F3" s="2"/>
      <c r="G3" s="5"/>
      <c r="H3" s="5"/>
      <c r="I3" s="5"/>
      <c r="J3" s="2"/>
    </row>
    <row r="4" spans="1:256" s="4" customFormat="1" x14ac:dyDescent="0.25">
      <c r="A4" s="2" t="s">
        <v>3</v>
      </c>
      <c r="B4" s="2"/>
      <c r="C4" s="2"/>
      <c r="D4" s="2"/>
      <c r="E4" s="5"/>
      <c r="F4" s="2"/>
      <c r="G4" s="5"/>
      <c r="H4" s="5"/>
      <c r="I4" s="5"/>
      <c r="J4" s="2"/>
    </row>
    <row r="5" spans="1:256" s="4" customFormat="1" x14ac:dyDescent="0.25">
      <c r="A5" s="2" t="s">
        <v>4</v>
      </c>
      <c r="B5" s="2"/>
      <c r="C5" s="2"/>
      <c r="D5" s="2"/>
      <c r="E5" s="5"/>
      <c r="F5" s="2"/>
      <c r="G5" s="5"/>
      <c r="H5" s="5"/>
      <c r="I5" s="5"/>
      <c r="J5" s="2"/>
    </row>
    <row r="6" spans="1:256" s="4" customFormat="1" x14ac:dyDescent="0.25">
      <c r="A6" s="2"/>
      <c r="B6" s="2"/>
      <c r="C6" s="2"/>
      <c r="D6" s="2"/>
      <c r="E6" s="5"/>
      <c r="F6" s="2"/>
      <c r="G6" s="5"/>
      <c r="H6" s="5"/>
      <c r="I6" s="5"/>
      <c r="J6" s="2"/>
    </row>
    <row r="7" spans="1:256" x14ac:dyDescent="0.25">
      <c r="A7" s="6"/>
      <c r="C7" s="8" t="s">
        <v>5</v>
      </c>
      <c r="D7" s="8"/>
      <c r="E7" s="8" t="s">
        <v>5</v>
      </c>
      <c r="F7" s="8"/>
      <c r="G7" s="8" t="s">
        <v>5</v>
      </c>
      <c r="H7" s="8"/>
      <c r="I7" s="8" t="s">
        <v>6</v>
      </c>
      <c r="J7" s="8"/>
      <c r="K7" s="8" t="s">
        <v>7</v>
      </c>
      <c r="L7" s="8"/>
      <c r="M7" s="8" t="s">
        <v>7</v>
      </c>
      <c r="N7" s="8"/>
      <c r="O7" s="8" t="s">
        <v>7</v>
      </c>
      <c r="P7" s="8"/>
      <c r="Q7" s="8" t="s">
        <v>7</v>
      </c>
      <c r="R7" s="8"/>
      <c r="S7" s="8" t="s">
        <v>7</v>
      </c>
    </row>
    <row r="8" spans="1:256" x14ac:dyDescent="0.25">
      <c r="A8" s="9" t="s">
        <v>8</v>
      </c>
      <c r="C8" s="8">
        <v>2020</v>
      </c>
      <c r="D8" s="8"/>
      <c r="E8" s="8">
        <f>+C8+1</f>
        <v>2021</v>
      </c>
      <c r="F8" s="8"/>
      <c r="G8" s="8">
        <f>+E8+1</f>
        <v>2022</v>
      </c>
      <c r="H8" s="8"/>
      <c r="I8" s="8" t="s">
        <v>9</v>
      </c>
      <c r="J8" s="8"/>
      <c r="K8" s="8">
        <f>+G8+1</f>
        <v>2023</v>
      </c>
      <c r="L8" s="8"/>
      <c r="M8" s="8">
        <f>+K8+1</f>
        <v>2024</v>
      </c>
      <c r="N8" s="8"/>
      <c r="O8" s="8">
        <f>+M8+1</f>
        <v>2025</v>
      </c>
      <c r="P8" s="8"/>
      <c r="Q8" s="8">
        <f>+O8+1</f>
        <v>2026</v>
      </c>
      <c r="R8" s="8"/>
      <c r="S8" s="8">
        <f>+Q8+1</f>
        <v>2027</v>
      </c>
    </row>
    <row r="9" spans="1:256" x14ac:dyDescent="0.25">
      <c r="A9" s="10" t="s">
        <v>10</v>
      </c>
      <c r="C9" s="11" t="s">
        <v>11</v>
      </c>
      <c r="D9" s="12"/>
      <c r="E9" s="11" t="s">
        <v>11</v>
      </c>
      <c r="F9" s="12"/>
      <c r="G9" s="11" t="s">
        <v>11</v>
      </c>
      <c r="H9" s="13"/>
      <c r="I9" s="14" t="s">
        <v>12</v>
      </c>
      <c r="J9" s="8"/>
      <c r="K9" s="14" t="s">
        <v>13</v>
      </c>
      <c r="L9" s="8"/>
      <c r="M9" s="14" t="s">
        <v>13</v>
      </c>
      <c r="N9" s="8"/>
      <c r="O9" s="14" t="s">
        <v>13</v>
      </c>
      <c r="P9" s="8"/>
      <c r="Q9" s="14" t="s">
        <v>13</v>
      </c>
      <c r="R9" s="8"/>
      <c r="S9" s="14" t="s">
        <v>13</v>
      </c>
    </row>
    <row r="10" spans="1:256" x14ac:dyDescent="0.25">
      <c r="A10" s="9"/>
      <c r="B10" s="15" t="s">
        <v>14</v>
      </c>
      <c r="C10" s="16"/>
      <c r="E10" s="16"/>
      <c r="G10" s="16"/>
      <c r="H10" s="16"/>
      <c r="I10" s="7"/>
      <c r="K10" s="16"/>
      <c r="L10" s="16"/>
      <c r="M10" s="16"/>
      <c r="N10" s="16"/>
      <c r="O10" s="16"/>
      <c r="P10" s="16"/>
      <c r="Q10" s="16"/>
      <c r="S10" s="16"/>
    </row>
    <row r="11" spans="1:256" x14ac:dyDescent="0.25">
      <c r="A11" s="9">
        <v>1.01</v>
      </c>
      <c r="B11" s="17" t="s">
        <v>15</v>
      </c>
      <c r="C11" s="18">
        <v>2940767</v>
      </c>
      <c r="D11" s="16"/>
      <c r="E11" s="18">
        <v>2897511</v>
      </c>
      <c r="F11" s="19"/>
      <c r="G11" s="18">
        <v>3056159</v>
      </c>
      <c r="H11" s="19"/>
      <c r="I11" s="20">
        <f t="shared" ref="I11:I19" si="0">IF(((E11-C11)/C11+(G11-E11)/E11)/2=0,"",((E11-C11)/C11+(G11-E11)/E11)/2)</f>
        <v>2.0022056223745543E-2</v>
      </c>
      <c r="J11" s="19"/>
      <c r="K11" s="18">
        <v>2900000</v>
      </c>
      <c r="L11" s="19"/>
      <c r="M11" s="18">
        <v>2900000</v>
      </c>
      <c r="N11" s="19"/>
      <c r="O11" s="18">
        <v>2900000</v>
      </c>
      <c r="P11" s="19"/>
      <c r="Q11" s="18">
        <v>2900000</v>
      </c>
      <c r="S11" s="18">
        <v>2900000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x14ac:dyDescent="0.25">
      <c r="A12" s="9">
        <v>1.02</v>
      </c>
      <c r="B12" s="7" t="s">
        <v>16</v>
      </c>
      <c r="C12" s="22">
        <v>0</v>
      </c>
      <c r="D12" s="23"/>
      <c r="E12" s="22">
        <v>0</v>
      </c>
      <c r="F12" s="23"/>
      <c r="G12" s="22">
        <v>0</v>
      </c>
      <c r="I12" s="20">
        <v>0</v>
      </c>
      <c r="K12" s="24">
        <v>0</v>
      </c>
      <c r="L12" s="25"/>
      <c r="M12" s="22">
        <v>0</v>
      </c>
      <c r="N12" s="25"/>
      <c r="O12" s="22">
        <v>0</v>
      </c>
      <c r="P12" s="25"/>
      <c r="Q12" s="22">
        <v>0</v>
      </c>
      <c r="R12" s="23"/>
      <c r="S12" s="22">
        <v>0</v>
      </c>
    </row>
    <row r="13" spans="1:256" x14ac:dyDescent="0.25">
      <c r="A13" s="9">
        <v>1.03</v>
      </c>
      <c r="B13" s="7" t="s">
        <v>17</v>
      </c>
      <c r="C13" s="22">
        <v>0</v>
      </c>
      <c r="D13" s="23"/>
      <c r="E13" s="22">
        <v>0</v>
      </c>
      <c r="F13" s="23"/>
      <c r="G13" s="22">
        <v>0</v>
      </c>
      <c r="I13" s="20">
        <v>0</v>
      </c>
      <c r="K13" s="24">
        <v>0</v>
      </c>
      <c r="L13" s="25"/>
      <c r="M13" s="22">
        <v>0</v>
      </c>
      <c r="N13" s="25"/>
      <c r="O13" s="22">
        <v>0</v>
      </c>
      <c r="P13" s="25"/>
      <c r="Q13" s="22">
        <v>0</v>
      </c>
      <c r="R13" s="23"/>
      <c r="S13" s="22">
        <v>0</v>
      </c>
    </row>
    <row r="14" spans="1:256" x14ac:dyDescent="0.25">
      <c r="A14" s="9">
        <v>1.0349999999999999</v>
      </c>
      <c r="B14" s="7" t="s">
        <v>18</v>
      </c>
      <c r="C14" s="22">
        <v>10102595</v>
      </c>
      <c r="D14" s="23"/>
      <c r="E14" s="22">
        <v>10158601</v>
      </c>
      <c r="F14" s="23"/>
      <c r="G14" s="22">
        <v>11123507</v>
      </c>
      <c r="I14" s="20">
        <f t="shared" si="0"/>
        <v>5.0263933085639187E-2</v>
      </c>
      <c r="K14" s="24">
        <v>11100000</v>
      </c>
      <c r="L14" s="25"/>
      <c r="M14" s="22">
        <v>11100000</v>
      </c>
      <c r="N14" s="25"/>
      <c r="O14" s="22">
        <v>11100000</v>
      </c>
      <c r="P14" s="25"/>
      <c r="Q14" s="22">
        <v>11100000</v>
      </c>
      <c r="R14" s="23"/>
      <c r="S14" s="22">
        <v>11100000</v>
      </c>
    </row>
    <row r="15" spans="1:256" x14ac:dyDescent="0.25">
      <c r="A15" s="9">
        <v>1.04</v>
      </c>
      <c r="B15" s="7" t="s">
        <v>19</v>
      </c>
      <c r="C15" s="22">
        <v>1077176</v>
      </c>
      <c r="D15" s="23"/>
      <c r="E15" s="22">
        <v>1079822</v>
      </c>
      <c r="F15" s="23"/>
      <c r="G15" s="22">
        <v>1684309</v>
      </c>
      <c r="I15" s="20">
        <f t="shared" si="0"/>
        <v>0.28112943600681412</v>
      </c>
      <c r="K15" s="24">
        <v>1700000</v>
      </c>
      <c r="L15" s="25"/>
      <c r="M15" s="22">
        <v>1700000</v>
      </c>
      <c r="N15" s="25"/>
      <c r="O15" s="22">
        <v>1700000</v>
      </c>
      <c r="P15" s="25"/>
      <c r="Q15" s="22">
        <v>1700000</v>
      </c>
      <c r="R15" s="23"/>
      <c r="S15" s="22">
        <v>1700000</v>
      </c>
    </row>
    <row r="16" spans="1:256" s="32" customFormat="1" x14ac:dyDescent="0.25">
      <c r="A16" s="26">
        <v>1.0449999999999999</v>
      </c>
      <c r="B16" s="27" t="s">
        <v>20</v>
      </c>
      <c r="C16" s="28">
        <v>0</v>
      </c>
      <c r="D16" s="29"/>
      <c r="E16" s="28">
        <v>0</v>
      </c>
      <c r="F16" s="29"/>
      <c r="G16" s="28">
        <v>0</v>
      </c>
      <c r="H16" s="30"/>
      <c r="I16" s="31">
        <v>0</v>
      </c>
      <c r="K16" s="33">
        <v>0</v>
      </c>
      <c r="L16" s="25"/>
      <c r="M16" s="28">
        <v>0</v>
      </c>
      <c r="N16" s="25"/>
      <c r="O16" s="28">
        <v>0</v>
      </c>
      <c r="P16" s="34"/>
      <c r="Q16" s="28">
        <v>0</v>
      </c>
      <c r="R16" s="29"/>
      <c r="S16" s="28">
        <v>0</v>
      </c>
    </row>
    <row r="17" spans="1:256" x14ac:dyDescent="0.25">
      <c r="A17" s="9">
        <v>1.05</v>
      </c>
      <c r="B17" s="7" t="s">
        <v>21</v>
      </c>
      <c r="C17" s="22">
        <v>389771</v>
      </c>
      <c r="D17" s="23"/>
      <c r="E17" s="22">
        <v>383365</v>
      </c>
      <c r="F17" s="23"/>
      <c r="G17" s="22">
        <v>379983</v>
      </c>
      <c r="I17" s="20">
        <f t="shared" si="0"/>
        <v>-1.2628585711664284E-2</v>
      </c>
      <c r="K17" s="24">
        <v>400000</v>
      </c>
      <c r="L17" s="25"/>
      <c r="M17" s="22">
        <v>400000</v>
      </c>
      <c r="N17" s="25"/>
      <c r="O17" s="22">
        <v>400000</v>
      </c>
      <c r="P17" s="25"/>
      <c r="Q17" s="22">
        <v>400000</v>
      </c>
      <c r="R17" s="23"/>
      <c r="S17" s="22">
        <v>400000</v>
      </c>
    </row>
    <row r="18" spans="1:256" x14ac:dyDescent="0.25">
      <c r="A18" s="9">
        <v>1.06</v>
      </c>
      <c r="B18" s="7" t="s">
        <v>22</v>
      </c>
      <c r="C18" s="35">
        <v>4500990</v>
      </c>
      <c r="D18" s="23"/>
      <c r="E18" s="35">
        <v>4069874</v>
      </c>
      <c r="F18" s="23"/>
      <c r="G18" s="35">
        <v>2247684</v>
      </c>
      <c r="H18" s="16"/>
      <c r="I18" s="20">
        <f t="shared" si="0"/>
        <v>-0.27175443746938566</v>
      </c>
      <c r="K18" s="36">
        <v>3000000</v>
      </c>
      <c r="L18" s="25"/>
      <c r="M18" s="35">
        <v>3000000</v>
      </c>
      <c r="N18" s="25"/>
      <c r="O18" s="35">
        <v>3000000</v>
      </c>
      <c r="P18" s="25"/>
      <c r="Q18" s="35">
        <v>3000000</v>
      </c>
      <c r="R18" s="23"/>
      <c r="S18" s="35">
        <v>3000000</v>
      </c>
    </row>
    <row r="19" spans="1:256" x14ac:dyDescent="0.25">
      <c r="A19" s="9">
        <v>1.07</v>
      </c>
      <c r="B19" s="37" t="s">
        <v>23</v>
      </c>
      <c r="C19" s="35">
        <f>SUM(C11:C18)</f>
        <v>19011299</v>
      </c>
      <c r="D19" s="23"/>
      <c r="E19" s="35">
        <f>SUM(E11:E18)</f>
        <v>18589173</v>
      </c>
      <c r="F19" s="23"/>
      <c r="G19" s="35">
        <f>SUM(G11:G18)</f>
        <v>18491642</v>
      </c>
      <c r="H19" s="16"/>
      <c r="I19" s="20">
        <f t="shared" si="0"/>
        <v>-1.3725304883170494E-2</v>
      </c>
      <c r="K19" s="35">
        <f>SUM(K11:K18)</f>
        <v>19100000</v>
      </c>
      <c r="L19" s="38"/>
      <c r="M19" s="35">
        <f>SUM(M11:M18)</f>
        <v>19100000</v>
      </c>
      <c r="N19" s="38"/>
      <c r="O19" s="35">
        <f>SUM(O11:O18)</f>
        <v>19100000</v>
      </c>
      <c r="P19" s="38"/>
      <c r="Q19" s="35">
        <f>SUM(Q11:Q18)</f>
        <v>19100000</v>
      </c>
      <c r="R19" s="23"/>
      <c r="S19" s="35">
        <f>SUM(S11:S18)</f>
        <v>19100000</v>
      </c>
    </row>
    <row r="20" spans="1:256" x14ac:dyDescent="0.25">
      <c r="A20" s="9"/>
      <c r="C20" s="23"/>
      <c r="D20" s="23"/>
      <c r="E20" s="23"/>
      <c r="F20" s="23"/>
      <c r="G20" s="23"/>
      <c r="H20" s="7"/>
      <c r="I20" s="7"/>
      <c r="K20" s="23"/>
      <c r="L20" s="25"/>
      <c r="M20" s="23"/>
      <c r="N20" s="25"/>
      <c r="O20" s="23"/>
      <c r="P20" s="25"/>
      <c r="Q20" s="23"/>
      <c r="R20" s="23"/>
      <c r="S20" s="23"/>
    </row>
    <row r="21" spans="1:256" x14ac:dyDescent="0.25">
      <c r="A21" s="9"/>
      <c r="B21" s="15" t="s">
        <v>24</v>
      </c>
      <c r="C21" s="23"/>
      <c r="D21" s="23"/>
      <c r="E21" s="23"/>
      <c r="F21" s="23"/>
      <c r="G21" s="23"/>
      <c r="H21" s="7"/>
      <c r="I21" s="7"/>
      <c r="K21" s="23"/>
      <c r="L21" s="23"/>
      <c r="M21" s="23"/>
      <c r="N21" s="23"/>
      <c r="O21" s="23"/>
      <c r="P21" s="23"/>
      <c r="Q21" s="23"/>
      <c r="R21" s="23"/>
      <c r="S21" s="23"/>
    </row>
    <row r="22" spans="1:256" x14ac:dyDescent="0.25">
      <c r="A22" s="9">
        <v>2.0099999999999998</v>
      </c>
      <c r="B22" s="7" t="s">
        <v>25</v>
      </c>
      <c r="C22" s="22">
        <v>0</v>
      </c>
      <c r="D22" s="23"/>
      <c r="E22" s="22">
        <v>0</v>
      </c>
      <c r="F22" s="23"/>
      <c r="G22" s="22">
        <v>0</v>
      </c>
      <c r="I22" s="39">
        <v>0</v>
      </c>
      <c r="K22" s="22">
        <v>0</v>
      </c>
      <c r="L22" s="25"/>
      <c r="M22" s="22">
        <v>0</v>
      </c>
      <c r="N22" s="25"/>
      <c r="O22" s="22">
        <v>0</v>
      </c>
      <c r="P22" s="25"/>
      <c r="Q22" s="22">
        <v>0</v>
      </c>
      <c r="R22" s="23"/>
      <c r="S22" s="22">
        <v>0</v>
      </c>
      <c r="T22" s="21"/>
      <c r="U22" s="21"/>
      <c r="V22" s="21"/>
    </row>
    <row r="23" spans="1:256" x14ac:dyDescent="0.25">
      <c r="A23" s="9">
        <v>2.02</v>
      </c>
      <c r="B23" s="7" t="s">
        <v>26</v>
      </c>
      <c r="C23" s="22">
        <v>0</v>
      </c>
      <c r="D23" s="23"/>
      <c r="E23" s="22">
        <v>0</v>
      </c>
      <c r="F23" s="23"/>
      <c r="G23" s="22">
        <v>0</v>
      </c>
      <c r="I23" s="39">
        <v>0</v>
      </c>
      <c r="K23" s="22">
        <v>0</v>
      </c>
      <c r="L23" s="25"/>
      <c r="M23" s="22">
        <v>0</v>
      </c>
      <c r="N23" s="25"/>
      <c r="O23" s="22">
        <v>0</v>
      </c>
      <c r="P23" s="25"/>
      <c r="Q23" s="22">
        <v>0</v>
      </c>
      <c r="R23" s="23"/>
      <c r="S23" s="22">
        <v>0</v>
      </c>
      <c r="T23" s="40"/>
      <c r="U23" s="40"/>
      <c r="V23" s="40"/>
    </row>
    <row r="24" spans="1:256" x14ac:dyDescent="0.25">
      <c r="A24" s="9">
        <v>2.04</v>
      </c>
      <c r="B24" s="7" t="s">
        <v>27</v>
      </c>
      <c r="C24" s="22">
        <v>0</v>
      </c>
      <c r="D24" s="23"/>
      <c r="E24" s="22">
        <v>236776</v>
      </c>
      <c r="F24" s="23"/>
      <c r="G24" s="22">
        <v>4727929</v>
      </c>
      <c r="I24" s="20" t="e">
        <f t="shared" ref="I24:I28" si="1">IF(((E24-C24)/C24+(G24-E24)/E24)/2=0,"",((E24-C24)/C24+(G24-E24)/E24)/2)</f>
        <v>#DIV/0!</v>
      </c>
      <c r="K24" s="22">
        <v>3502402</v>
      </c>
      <c r="L24" s="25"/>
      <c r="M24" s="22">
        <v>500000</v>
      </c>
      <c r="N24" s="25"/>
      <c r="O24" s="22">
        <v>200000</v>
      </c>
      <c r="P24" s="25"/>
      <c r="Q24" s="22">
        <v>0</v>
      </c>
      <c r="R24" s="23"/>
      <c r="S24" s="22">
        <v>0</v>
      </c>
      <c r="T24" s="40"/>
      <c r="U24" s="40"/>
      <c r="V24" s="40"/>
    </row>
    <row r="25" spans="1:256" x14ac:dyDescent="0.25">
      <c r="A25" s="9">
        <v>2.0499999999999998</v>
      </c>
      <c r="B25" s="7" t="s">
        <v>28</v>
      </c>
      <c r="C25" s="22">
        <v>123028</v>
      </c>
      <c r="D25" s="23"/>
      <c r="E25" s="22">
        <v>0</v>
      </c>
      <c r="F25" s="23"/>
      <c r="G25" s="22">
        <v>82598</v>
      </c>
      <c r="I25" s="20" t="e">
        <f>IF(((E25-C25)/E25+(G25-E25)/E25)/2=0,"",((E25-C25)/E25+(G25-E25)/E25)/2)</f>
        <v>#DIV/0!</v>
      </c>
      <c r="K25" s="22">
        <v>8000</v>
      </c>
      <c r="L25" s="25"/>
      <c r="M25" s="22">
        <v>8000</v>
      </c>
      <c r="N25" s="25"/>
      <c r="O25" s="22">
        <v>8000</v>
      </c>
      <c r="P25" s="25"/>
      <c r="Q25" s="22">
        <v>8000</v>
      </c>
      <c r="R25" s="23"/>
      <c r="S25" s="22">
        <v>8000</v>
      </c>
      <c r="T25" s="40"/>
      <c r="U25" s="40"/>
      <c r="V25" s="40"/>
    </row>
    <row r="26" spans="1:256" x14ac:dyDescent="0.25">
      <c r="A26" s="9">
        <v>2.06</v>
      </c>
      <c r="B26" s="7" t="s">
        <v>29</v>
      </c>
      <c r="C26" s="25">
        <v>20632</v>
      </c>
      <c r="D26" s="23"/>
      <c r="E26" s="25">
        <v>278342</v>
      </c>
      <c r="F26" s="23"/>
      <c r="G26" s="25">
        <v>58758</v>
      </c>
      <c r="H26" s="16"/>
      <c r="I26" s="39">
        <v>0</v>
      </c>
      <c r="K26" s="25">
        <v>150000</v>
      </c>
      <c r="L26" s="25"/>
      <c r="M26" s="25">
        <v>150000</v>
      </c>
      <c r="N26" s="25"/>
      <c r="O26" s="25">
        <v>150000</v>
      </c>
      <c r="P26" s="25"/>
      <c r="Q26" s="25">
        <v>150000</v>
      </c>
      <c r="R26" s="23"/>
      <c r="S26" s="25">
        <v>150000</v>
      </c>
      <c r="T26" s="40"/>
      <c r="U26" s="40"/>
      <c r="V26" s="40"/>
    </row>
    <row r="27" spans="1:256" x14ac:dyDescent="0.25">
      <c r="A27" s="9">
        <v>2.0699999999999998</v>
      </c>
      <c r="B27" s="37" t="s">
        <v>30</v>
      </c>
      <c r="C27" s="35">
        <v>143660</v>
      </c>
      <c r="D27" s="23"/>
      <c r="E27" s="35">
        <v>515118</v>
      </c>
      <c r="F27" s="23"/>
      <c r="G27" s="35">
        <f>SUM(G22:G26)</f>
        <v>4869285</v>
      </c>
      <c r="H27" s="16"/>
      <c r="I27" s="20">
        <f t="shared" si="1"/>
        <v>5.5192154825301651</v>
      </c>
      <c r="K27" s="35">
        <f>SUM(K22:K26)</f>
        <v>3660402</v>
      </c>
      <c r="L27" s="25"/>
      <c r="M27" s="35">
        <f>SUM(M22:M26)</f>
        <v>658000</v>
      </c>
      <c r="N27" s="25"/>
      <c r="O27" s="35">
        <f>SUM(O22:O26)</f>
        <v>358000</v>
      </c>
      <c r="P27" s="25"/>
      <c r="Q27" s="35">
        <f>SUM(Q22:Q26)</f>
        <v>158000</v>
      </c>
      <c r="R27" s="23"/>
      <c r="S27" s="35">
        <f>SUM(S22:S26)</f>
        <v>158000</v>
      </c>
      <c r="T27" s="40"/>
      <c r="U27" s="40"/>
      <c r="V27" s="40"/>
    </row>
    <row r="28" spans="1:256" x14ac:dyDescent="0.25">
      <c r="A28" s="9">
        <v>2.08</v>
      </c>
      <c r="B28" s="37" t="s">
        <v>31</v>
      </c>
      <c r="C28" s="35">
        <f>C19+C27</f>
        <v>19154959</v>
      </c>
      <c r="D28" s="23"/>
      <c r="E28" s="35">
        <f>E19+E27</f>
        <v>19104291</v>
      </c>
      <c r="F28" s="23"/>
      <c r="G28" s="35">
        <f>G19+G27</f>
        <v>23360927</v>
      </c>
      <c r="H28" s="16"/>
      <c r="I28" s="20">
        <f t="shared" si="1"/>
        <v>0.11008265172333469</v>
      </c>
      <c r="K28" s="35">
        <f>K19+K27</f>
        <v>22760402</v>
      </c>
      <c r="L28" s="23"/>
      <c r="M28" s="35">
        <f>M19+M27</f>
        <v>19758000</v>
      </c>
      <c r="N28" s="23"/>
      <c r="O28" s="35">
        <f>O19+O27</f>
        <v>19458000</v>
      </c>
      <c r="P28" s="23"/>
      <c r="Q28" s="35">
        <f>Q19+Q27</f>
        <v>19258000</v>
      </c>
      <c r="R28" s="23"/>
      <c r="S28" s="35">
        <f>S19+S27</f>
        <v>19258000</v>
      </c>
    </row>
    <row r="29" spans="1:256" x14ac:dyDescent="0.25">
      <c r="A29" s="9"/>
      <c r="C29" s="23"/>
      <c r="D29" s="23"/>
      <c r="E29" s="23"/>
      <c r="F29" s="23"/>
      <c r="G29" s="23"/>
      <c r="H29" s="7"/>
      <c r="I29" s="7"/>
      <c r="K29" s="23"/>
      <c r="L29" s="23"/>
      <c r="M29" s="23"/>
      <c r="N29" s="23"/>
      <c r="O29" s="23"/>
      <c r="P29" s="23"/>
      <c r="Q29" s="23"/>
      <c r="R29" s="23"/>
      <c r="S29" s="23"/>
    </row>
    <row r="30" spans="1:256" x14ac:dyDescent="0.25">
      <c r="A30" s="9"/>
      <c r="B30" s="15" t="s">
        <v>32</v>
      </c>
      <c r="C30" s="23"/>
      <c r="D30" s="23"/>
      <c r="E30" s="23"/>
      <c r="F30" s="23"/>
      <c r="G30" s="23"/>
      <c r="H30" s="7"/>
      <c r="I30" s="7"/>
      <c r="K30" s="23"/>
      <c r="L30" s="23"/>
      <c r="M30" s="23"/>
      <c r="N30" s="23"/>
      <c r="O30" s="23"/>
      <c r="P30" s="23"/>
      <c r="Q30" s="23"/>
      <c r="R30" s="23"/>
      <c r="S30" s="23"/>
    </row>
    <row r="31" spans="1:256" x14ac:dyDescent="0.25">
      <c r="A31" s="9">
        <v>3.01</v>
      </c>
      <c r="B31" s="17" t="s">
        <v>33</v>
      </c>
      <c r="C31" s="22">
        <v>9094309</v>
      </c>
      <c r="D31" s="25"/>
      <c r="E31" s="22">
        <v>9703708</v>
      </c>
      <c r="F31" s="25"/>
      <c r="G31" s="22">
        <v>10025576</v>
      </c>
      <c r="I31" s="20">
        <f t="shared" ref="I31:I46" si="2">IF(((E31-C31)/C31+(G31-E31)/E31)/2=0,"",((E31-C31)/C31+(G31-E31)/E31)/2)</f>
        <v>5.0089208867783931E-2</v>
      </c>
      <c r="J31" s="16"/>
      <c r="K31" s="59">
        <v>10393104</v>
      </c>
      <c r="L31" s="25"/>
      <c r="M31" s="59">
        <v>10734505</v>
      </c>
      <c r="N31" s="25"/>
      <c r="O31" s="59">
        <v>11135382</v>
      </c>
      <c r="P31" s="25"/>
      <c r="Q31" s="59">
        <v>11551091</v>
      </c>
      <c r="R31" s="55"/>
      <c r="S31" s="59">
        <v>11982182</v>
      </c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</row>
    <row r="32" spans="1:256" x14ac:dyDescent="0.25">
      <c r="A32" s="9">
        <v>3.02</v>
      </c>
      <c r="B32" s="7" t="s">
        <v>34</v>
      </c>
      <c r="C32" s="22">
        <v>3806966</v>
      </c>
      <c r="D32" s="23"/>
      <c r="E32" s="22">
        <v>3281647</v>
      </c>
      <c r="F32" s="25"/>
      <c r="G32" s="22">
        <v>3780020</v>
      </c>
      <c r="I32" s="20">
        <f t="shared" si="2"/>
        <v>6.9389218228197574E-3</v>
      </c>
      <c r="K32" s="22">
        <v>4005982</v>
      </c>
      <c r="L32" s="25"/>
      <c r="M32" s="22">
        <v>4582274</v>
      </c>
      <c r="N32" s="25"/>
      <c r="O32" s="22">
        <v>5061570</v>
      </c>
      <c r="P32" s="25"/>
      <c r="Q32" s="22">
        <v>5548967</v>
      </c>
      <c r="R32" s="23"/>
      <c r="S32" s="22">
        <v>6044838</v>
      </c>
    </row>
    <row r="33" spans="1:256" x14ac:dyDescent="0.25">
      <c r="A33" s="9">
        <v>3.03</v>
      </c>
      <c r="B33" s="7" t="s">
        <v>35</v>
      </c>
      <c r="C33" s="22">
        <v>2709306</v>
      </c>
      <c r="D33" s="23"/>
      <c r="E33" s="22">
        <v>2781668</v>
      </c>
      <c r="F33" s="25"/>
      <c r="G33" s="22">
        <v>2123111</v>
      </c>
      <c r="H33" s="16"/>
      <c r="I33" s="20">
        <f t="shared" si="2"/>
        <v>-0.10502013650622365</v>
      </c>
      <c r="K33" s="25">
        <v>2800000</v>
      </c>
      <c r="L33" s="25"/>
      <c r="M33" s="25">
        <v>2850000</v>
      </c>
      <c r="N33" s="25"/>
      <c r="O33" s="25">
        <v>2800000</v>
      </c>
      <c r="P33" s="25"/>
      <c r="Q33" s="25">
        <v>2800000</v>
      </c>
      <c r="R33" s="23"/>
      <c r="S33" s="25">
        <v>2800000</v>
      </c>
    </row>
    <row r="34" spans="1:256" x14ac:dyDescent="0.25">
      <c r="A34" s="9">
        <v>3.04</v>
      </c>
      <c r="B34" s="7" t="s">
        <v>36</v>
      </c>
      <c r="C34" s="22">
        <v>196459</v>
      </c>
      <c r="D34" s="23"/>
      <c r="E34" s="22">
        <v>199313</v>
      </c>
      <c r="F34" s="25"/>
      <c r="G34" s="22">
        <v>222901</v>
      </c>
      <c r="I34" s="20">
        <f t="shared" si="2"/>
        <v>6.6436862223343621E-2</v>
      </c>
      <c r="K34" s="22">
        <v>251974</v>
      </c>
      <c r="L34" s="25"/>
      <c r="M34" s="22">
        <f>SUM(K34*1.05)</f>
        <v>264572.7</v>
      </c>
      <c r="N34" s="25"/>
      <c r="O34" s="22">
        <v>273000</v>
      </c>
      <c r="P34" s="25"/>
      <c r="Q34" s="22">
        <v>283000</v>
      </c>
      <c r="R34" s="23"/>
      <c r="S34" s="22">
        <v>293000</v>
      </c>
    </row>
    <row r="35" spans="1:256" x14ac:dyDescent="0.25">
      <c r="A35" s="9">
        <v>3.05</v>
      </c>
      <c r="B35" s="7" t="s">
        <v>37</v>
      </c>
      <c r="C35" s="22">
        <v>1601754</v>
      </c>
      <c r="D35" s="23"/>
      <c r="E35" s="22">
        <v>1332066</v>
      </c>
      <c r="F35" s="25"/>
      <c r="G35" s="22">
        <v>4245838</v>
      </c>
      <c r="I35" s="20">
        <f t="shared" si="2"/>
        <v>1.0095188537530744</v>
      </c>
      <c r="K35" s="22">
        <v>3423307</v>
      </c>
      <c r="L35" s="25"/>
      <c r="M35" s="22">
        <v>500000</v>
      </c>
      <c r="N35" s="25"/>
      <c r="O35" s="22">
        <v>400000</v>
      </c>
      <c r="P35" s="25"/>
      <c r="Q35" s="22">
        <v>300000</v>
      </c>
      <c r="R35" s="23"/>
      <c r="S35" s="22">
        <v>200000</v>
      </c>
    </row>
    <row r="36" spans="1:256" x14ac:dyDescent="0.25">
      <c r="A36" s="9">
        <v>3.06</v>
      </c>
      <c r="B36" s="7" t="s">
        <v>38</v>
      </c>
      <c r="C36" s="22">
        <v>0</v>
      </c>
      <c r="D36" s="23"/>
      <c r="E36" s="22">
        <v>0</v>
      </c>
      <c r="F36" s="23"/>
      <c r="G36" s="22">
        <v>0</v>
      </c>
      <c r="I36" s="39">
        <v>0</v>
      </c>
      <c r="K36" s="22">
        <v>0</v>
      </c>
      <c r="L36" s="25"/>
      <c r="M36" s="22">
        <v>0</v>
      </c>
      <c r="N36" s="25"/>
      <c r="O36" s="22">
        <v>0</v>
      </c>
      <c r="P36" s="25"/>
      <c r="Q36" s="22">
        <v>0</v>
      </c>
      <c r="R36" s="23"/>
      <c r="S36" s="22">
        <v>0</v>
      </c>
    </row>
    <row r="37" spans="1:256" x14ac:dyDescent="0.25">
      <c r="A37" s="9"/>
      <c r="B37" s="7" t="s">
        <v>39</v>
      </c>
      <c r="C37" s="22"/>
      <c r="D37" s="23"/>
      <c r="E37" s="22"/>
      <c r="F37" s="23"/>
      <c r="G37" s="22"/>
      <c r="I37" s="20"/>
      <c r="K37" s="22"/>
      <c r="L37" s="25"/>
      <c r="M37" s="22"/>
      <c r="N37" s="25"/>
      <c r="O37" s="22"/>
      <c r="P37" s="25"/>
      <c r="Q37" s="22"/>
      <c r="R37" s="23"/>
      <c r="S37" s="22"/>
    </row>
    <row r="38" spans="1:256" x14ac:dyDescent="0.25">
      <c r="A38" s="9">
        <v>4.01</v>
      </c>
      <c r="B38" s="7" t="s">
        <v>40</v>
      </c>
      <c r="C38" s="22">
        <v>0</v>
      </c>
      <c r="D38" s="23"/>
      <c r="E38" s="22">
        <v>0</v>
      </c>
      <c r="F38" s="23"/>
      <c r="G38" s="22">
        <v>0</v>
      </c>
      <c r="I38" s="39">
        <v>0</v>
      </c>
      <c r="K38" s="22">
        <v>0</v>
      </c>
      <c r="L38" s="25"/>
      <c r="M38" s="22">
        <v>0</v>
      </c>
      <c r="N38" s="25"/>
      <c r="O38" s="22">
        <v>0</v>
      </c>
      <c r="P38" s="25"/>
      <c r="Q38" s="22">
        <v>0</v>
      </c>
      <c r="R38" s="23"/>
      <c r="S38" s="22">
        <v>0</v>
      </c>
    </row>
    <row r="39" spans="1:256" x14ac:dyDescent="0.25">
      <c r="A39" s="9">
        <v>4.0199999999999996</v>
      </c>
      <c r="B39" s="7" t="s">
        <v>41</v>
      </c>
      <c r="C39" s="22">
        <v>0</v>
      </c>
      <c r="D39" s="23"/>
      <c r="E39" s="22">
        <v>0</v>
      </c>
      <c r="F39" s="23"/>
      <c r="G39" s="22">
        <v>0</v>
      </c>
      <c r="I39" s="39">
        <v>0</v>
      </c>
      <c r="K39" s="22">
        <v>0</v>
      </c>
      <c r="L39" s="25"/>
      <c r="M39" s="22">
        <v>0</v>
      </c>
      <c r="N39" s="25"/>
      <c r="O39" s="22">
        <v>0</v>
      </c>
      <c r="P39" s="25"/>
      <c r="Q39" s="22">
        <v>0</v>
      </c>
      <c r="R39" s="23"/>
      <c r="S39" s="22">
        <v>0</v>
      </c>
    </row>
    <row r="40" spans="1:256" x14ac:dyDescent="0.25">
      <c r="A40" s="9">
        <v>4.03</v>
      </c>
      <c r="B40" s="7" t="s">
        <v>42</v>
      </c>
      <c r="C40" s="22">
        <v>0</v>
      </c>
      <c r="D40" s="23"/>
      <c r="E40" s="22">
        <v>0</v>
      </c>
      <c r="F40" s="23"/>
      <c r="G40" s="22">
        <v>0</v>
      </c>
      <c r="I40" s="39">
        <v>0</v>
      </c>
      <c r="K40" s="22">
        <v>0</v>
      </c>
      <c r="L40" s="25"/>
      <c r="M40" s="22">
        <v>0</v>
      </c>
      <c r="N40" s="25"/>
      <c r="O40" s="22">
        <v>0</v>
      </c>
      <c r="P40" s="25"/>
      <c r="Q40" s="22">
        <v>0</v>
      </c>
      <c r="R40" s="23"/>
      <c r="S40" s="22">
        <v>0</v>
      </c>
    </row>
    <row r="41" spans="1:256" x14ac:dyDescent="0.25">
      <c r="A41" s="9">
        <v>4.04</v>
      </c>
      <c r="B41" s="7" t="s">
        <v>43</v>
      </c>
      <c r="C41" s="22">
        <v>0</v>
      </c>
      <c r="D41" s="23"/>
      <c r="E41" s="22">
        <v>0</v>
      </c>
      <c r="F41" s="23"/>
      <c r="G41" s="22">
        <v>0</v>
      </c>
      <c r="I41" s="39">
        <v>0</v>
      </c>
      <c r="K41" s="22">
        <v>0</v>
      </c>
      <c r="L41" s="25"/>
      <c r="M41" s="22">
        <v>0</v>
      </c>
      <c r="N41" s="25"/>
      <c r="O41" s="22">
        <v>0</v>
      </c>
      <c r="P41" s="25"/>
      <c r="Q41" s="22">
        <v>0</v>
      </c>
      <c r="R41" s="23"/>
      <c r="S41" s="22">
        <v>0</v>
      </c>
    </row>
    <row r="42" spans="1:256" x14ac:dyDescent="0.25">
      <c r="A42" s="9">
        <v>4.05</v>
      </c>
      <c r="B42" s="7" t="s">
        <v>44</v>
      </c>
      <c r="C42" s="22">
        <v>0</v>
      </c>
      <c r="D42" s="23"/>
      <c r="E42" s="22">
        <v>0</v>
      </c>
      <c r="F42" s="23"/>
      <c r="G42" s="22">
        <v>0</v>
      </c>
      <c r="I42" s="39">
        <v>0</v>
      </c>
      <c r="K42" s="22">
        <v>0</v>
      </c>
      <c r="L42" s="25"/>
      <c r="M42" s="22">
        <v>0</v>
      </c>
      <c r="N42" s="25"/>
      <c r="O42" s="22">
        <v>0</v>
      </c>
      <c r="P42" s="25"/>
      <c r="Q42" s="22">
        <v>0</v>
      </c>
      <c r="R42" s="23"/>
      <c r="S42" s="22">
        <v>0</v>
      </c>
    </row>
    <row r="43" spans="1:256" x14ac:dyDescent="0.25">
      <c r="A43" s="9">
        <v>4.0549999999999997</v>
      </c>
      <c r="B43" s="7" t="s">
        <v>45</v>
      </c>
      <c r="C43" s="22">
        <v>0</v>
      </c>
      <c r="D43" s="23"/>
      <c r="E43" s="22">
        <v>0</v>
      </c>
      <c r="F43" s="23"/>
      <c r="G43" s="22">
        <v>0</v>
      </c>
      <c r="I43" s="39">
        <v>0</v>
      </c>
      <c r="K43" s="22">
        <v>0</v>
      </c>
      <c r="L43" s="25"/>
      <c r="M43" s="22">
        <v>0</v>
      </c>
      <c r="N43" s="25"/>
      <c r="O43" s="22">
        <v>0</v>
      </c>
      <c r="P43" s="25"/>
      <c r="Q43" s="22">
        <v>0</v>
      </c>
      <c r="R43" s="23"/>
      <c r="S43" s="22">
        <v>0</v>
      </c>
    </row>
    <row r="44" spans="1:256" x14ac:dyDescent="0.25">
      <c r="A44" s="9">
        <v>4.0599999999999996</v>
      </c>
      <c r="B44" s="7" t="s">
        <v>46</v>
      </c>
      <c r="C44" s="22">
        <v>0</v>
      </c>
      <c r="D44" s="23"/>
      <c r="E44" s="22">
        <v>0</v>
      </c>
      <c r="F44" s="23"/>
      <c r="G44" s="22">
        <v>0</v>
      </c>
      <c r="I44" s="39">
        <v>0</v>
      </c>
      <c r="K44" s="22">
        <v>0</v>
      </c>
      <c r="L44" s="25"/>
      <c r="M44" s="22">
        <v>0</v>
      </c>
      <c r="N44" s="25"/>
      <c r="O44" s="22">
        <v>0</v>
      </c>
      <c r="P44" s="25"/>
      <c r="Q44" s="22">
        <v>0</v>
      </c>
      <c r="R44" s="23"/>
      <c r="S44" s="22">
        <v>0</v>
      </c>
    </row>
    <row r="45" spans="1:256" x14ac:dyDescent="0.25">
      <c r="A45" s="9">
        <v>4.3</v>
      </c>
      <c r="B45" s="41" t="s">
        <v>47</v>
      </c>
      <c r="C45" s="25">
        <v>292949</v>
      </c>
      <c r="D45" s="42"/>
      <c r="E45" s="25">
        <v>342404</v>
      </c>
      <c r="F45" s="42"/>
      <c r="G45" s="25">
        <v>380698</v>
      </c>
      <c r="H45" s="16"/>
      <c r="I45" s="20">
        <f t="shared" si="2"/>
        <v>0.14032821365704756</v>
      </c>
      <c r="J45" s="41"/>
      <c r="K45" s="25">
        <v>190000</v>
      </c>
      <c r="L45" s="25"/>
      <c r="M45" s="25">
        <v>190000</v>
      </c>
      <c r="N45" s="25"/>
      <c r="O45" s="25">
        <v>190000</v>
      </c>
      <c r="P45" s="25"/>
      <c r="Q45" s="25">
        <v>190000</v>
      </c>
      <c r="R45" s="42"/>
      <c r="S45" s="25">
        <v>190000</v>
      </c>
      <c r="T45" s="41"/>
    </row>
    <row r="46" spans="1:256" x14ac:dyDescent="0.25">
      <c r="A46" s="9">
        <v>4.5</v>
      </c>
      <c r="B46" s="43" t="s">
        <v>48</v>
      </c>
      <c r="C46" s="44">
        <f>SUM(C31:C45)</f>
        <v>17701743</v>
      </c>
      <c r="D46" s="25"/>
      <c r="E46" s="44">
        <f>SUM(E31:E45)</f>
        <v>17640806</v>
      </c>
      <c r="F46" s="25"/>
      <c r="G46" s="44">
        <f>SUM(G31:G45)</f>
        <v>20778144</v>
      </c>
      <c r="H46" s="16"/>
      <c r="I46" s="20">
        <f t="shared" si="2"/>
        <v>8.7201536350394307E-2</v>
      </c>
      <c r="J46" s="16"/>
      <c r="K46" s="44">
        <f>SUM(K31:K45)</f>
        <v>21064367</v>
      </c>
      <c r="L46" s="25"/>
      <c r="M46" s="44">
        <f>SUM(M31:M45)</f>
        <v>19121351.699999999</v>
      </c>
      <c r="N46" s="25"/>
      <c r="O46" s="44">
        <f>SUM(O31:O45)</f>
        <v>19859952</v>
      </c>
      <c r="P46" s="25"/>
      <c r="Q46" s="44">
        <f>SUM(Q31:Q45)</f>
        <v>20673058</v>
      </c>
      <c r="R46" s="23"/>
      <c r="S46" s="44">
        <f>SUM(S31:S45)</f>
        <v>21510020</v>
      </c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  <c r="IV46" s="40"/>
    </row>
    <row r="47" spans="1:256" x14ac:dyDescent="0.25">
      <c r="A47" s="9"/>
      <c r="C47" s="23"/>
      <c r="D47" s="23"/>
      <c r="E47" s="23"/>
      <c r="F47" s="23"/>
      <c r="G47" s="23"/>
      <c r="H47" s="7"/>
      <c r="I47" s="7"/>
      <c r="K47" s="23"/>
      <c r="L47" s="25"/>
      <c r="M47" s="23"/>
      <c r="N47" s="25"/>
      <c r="O47" s="23"/>
      <c r="P47" s="25"/>
      <c r="Q47" s="23"/>
      <c r="R47" s="23"/>
      <c r="S47" s="23"/>
    </row>
    <row r="48" spans="1:256" x14ac:dyDescent="0.25">
      <c r="A48" s="9"/>
      <c r="B48" s="15" t="s">
        <v>49</v>
      </c>
      <c r="C48" s="23"/>
      <c r="D48" s="23"/>
      <c r="E48" s="23"/>
      <c r="F48" s="23"/>
      <c r="G48" s="23"/>
      <c r="H48" s="7"/>
      <c r="I48" s="7"/>
      <c r="K48" s="23"/>
      <c r="L48" s="25"/>
      <c r="M48" s="23"/>
      <c r="N48" s="25"/>
      <c r="O48" s="23"/>
      <c r="P48" s="25"/>
      <c r="Q48" s="23"/>
      <c r="R48" s="23"/>
      <c r="S48" s="23"/>
    </row>
    <row r="49" spans="1:256" x14ac:dyDescent="0.25">
      <c r="A49" s="9">
        <v>5.01</v>
      </c>
      <c r="B49" s="17" t="s">
        <v>50</v>
      </c>
      <c r="C49" s="25">
        <v>1061000</v>
      </c>
      <c r="D49" s="25"/>
      <c r="E49" s="25">
        <v>2244067</v>
      </c>
      <c r="F49" s="25"/>
      <c r="G49" s="25">
        <v>6945687</v>
      </c>
      <c r="H49" s="16"/>
      <c r="I49" s="20">
        <f>IF(((E49-C49)/E49+(G49-E49)/E49)/2=0,"",((E49-C49)/E49+(G49-E49)/E49)/2)</f>
        <v>1.3111656202778259</v>
      </c>
      <c r="J49" s="16"/>
      <c r="K49" s="25">
        <v>3502902</v>
      </c>
      <c r="L49" s="25"/>
      <c r="M49" s="25">
        <v>1535500</v>
      </c>
      <c r="N49" s="25"/>
      <c r="O49" s="25">
        <v>1235500</v>
      </c>
      <c r="P49" s="25"/>
      <c r="Q49" s="25">
        <v>1035500</v>
      </c>
      <c r="R49" s="23"/>
      <c r="S49" s="25">
        <v>1035500</v>
      </c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  <c r="IV49" s="21"/>
    </row>
    <row r="50" spans="1:256" x14ac:dyDescent="0.25">
      <c r="A50" s="9">
        <v>5.0199999999999996</v>
      </c>
      <c r="B50" s="7" t="s">
        <v>51</v>
      </c>
      <c r="C50" s="22">
        <v>144363</v>
      </c>
      <c r="D50" s="23"/>
      <c r="E50" s="22">
        <v>69609</v>
      </c>
      <c r="F50" s="23"/>
      <c r="G50" s="22">
        <v>0</v>
      </c>
      <c r="I50" s="45">
        <f>IF(((E50-C50)/E50+(G50-E50)/E50)/2=0,"",((E50-C50)/E50+(G50-E50)/E50)/2)</f>
        <v>-1.0369564280480972</v>
      </c>
      <c r="K50" s="22">
        <v>8000</v>
      </c>
      <c r="L50" s="25"/>
      <c r="M50" s="22">
        <v>8000</v>
      </c>
      <c r="N50" s="25"/>
      <c r="O50" s="22">
        <v>8000</v>
      </c>
      <c r="P50" s="25"/>
      <c r="Q50" s="22">
        <v>8000</v>
      </c>
      <c r="R50" s="23"/>
      <c r="S50" s="22">
        <v>8000</v>
      </c>
    </row>
    <row r="51" spans="1:256" x14ac:dyDescent="0.25">
      <c r="A51" s="9">
        <v>5.03</v>
      </c>
      <c r="B51" s="7" t="s">
        <v>52</v>
      </c>
      <c r="C51" s="35">
        <v>-24561</v>
      </c>
      <c r="D51" s="23"/>
      <c r="E51" s="46">
        <v>-6770</v>
      </c>
      <c r="F51" s="23"/>
      <c r="G51" s="35">
        <v>34</v>
      </c>
      <c r="H51" s="16"/>
      <c r="I51" s="20">
        <v>0</v>
      </c>
      <c r="K51" s="35">
        <v>0</v>
      </c>
      <c r="L51" s="25"/>
      <c r="M51" s="35">
        <v>0</v>
      </c>
      <c r="N51" s="25"/>
      <c r="O51" s="35">
        <v>0</v>
      </c>
      <c r="P51" s="25"/>
      <c r="Q51" s="35">
        <v>0</v>
      </c>
      <c r="R51" s="23"/>
      <c r="S51" s="35">
        <v>0</v>
      </c>
    </row>
    <row r="52" spans="1:256" x14ac:dyDescent="0.25">
      <c r="A52" s="9">
        <v>5.04</v>
      </c>
      <c r="B52" s="37" t="s">
        <v>53</v>
      </c>
      <c r="C52" s="35">
        <f>SUM(C49:C51)</f>
        <v>1180802</v>
      </c>
      <c r="D52" s="23"/>
      <c r="E52" s="35">
        <f>SUM(E49:E51)</f>
        <v>2306906</v>
      </c>
      <c r="F52" s="23"/>
      <c r="G52" s="35">
        <f>SUM(G49:G51)</f>
        <v>6945721</v>
      </c>
      <c r="H52" s="16"/>
      <c r="I52" s="20">
        <f>IF(((E52-C52)/C52+(G52-E52)/E52)/2=0,"",((E52-C52)/C52+(G52-E52)/E52)/2)</f>
        <v>1.4822577863970072</v>
      </c>
      <c r="K52" s="35">
        <f>SUM(K49:K51)</f>
        <v>3510902</v>
      </c>
      <c r="L52" s="38"/>
      <c r="M52" s="35">
        <f>SUM(M49:M51)</f>
        <v>1543500</v>
      </c>
      <c r="N52" s="38"/>
      <c r="O52" s="35">
        <f>SUM(O49:O51)</f>
        <v>1243500</v>
      </c>
      <c r="P52" s="38"/>
      <c r="Q52" s="35">
        <f>SUM(Q49:Q51)</f>
        <v>1043500</v>
      </c>
      <c r="R52" s="23"/>
      <c r="S52" s="35">
        <f>SUM(S49:S51)</f>
        <v>1043500</v>
      </c>
    </row>
    <row r="53" spans="1:256" x14ac:dyDescent="0.25">
      <c r="A53" s="9">
        <v>5.05</v>
      </c>
      <c r="B53" s="37" t="s">
        <v>54</v>
      </c>
      <c r="C53" s="35">
        <f>+C52+C46</f>
        <v>18882545</v>
      </c>
      <c r="D53" s="23"/>
      <c r="E53" s="35">
        <f>+E52+E46</f>
        <v>19947712</v>
      </c>
      <c r="F53" s="23"/>
      <c r="G53" s="35">
        <f>+G52+G46</f>
        <v>27723865</v>
      </c>
      <c r="H53" s="16"/>
      <c r="I53" s="20">
        <f>IF(((E53-C53)/C53+(G53-E53)/E53)/2=0,"",((E53-C53)/C53+(G53-E53)/E53)/2)</f>
        <v>0.22311847642471863</v>
      </c>
      <c r="K53" s="35">
        <f>+K52+K46</f>
        <v>24575269</v>
      </c>
      <c r="L53" s="38"/>
      <c r="M53" s="35">
        <f>+M52+M46</f>
        <v>20664851.699999999</v>
      </c>
      <c r="N53" s="38"/>
      <c r="O53" s="35">
        <f>+O52+O46</f>
        <v>21103452</v>
      </c>
      <c r="P53" s="38"/>
      <c r="Q53" s="35">
        <f>+Q52+Q46</f>
        <v>21716558</v>
      </c>
      <c r="R53" s="23"/>
      <c r="S53" s="35">
        <f>+S52+S46</f>
        <v>22553520</v>
      </c>
    </row>
    <row r="54" spans="1:256" x14ac:dyDescent="0.25">
      <c r="A54" s="9"/>
      <c r="C54" s="23"/>
      <c r="D54" s="23"/>
      <c r="E54" s="23"/>
      <c r="F54" s="23"/>
      <c r="G54" s="23"/>
      <c r="H54" s="7"/>
      <c r="I54" s="7"/>
      <c r="K54" s="23"/>
      <c r="L54" s="38"/>
      <c r="M54" s="23"/>
      <c r="N54" s="38"/>
      <c r="O54" s="23"/>
      <c r="P54" s="38"/>
      <c r="Q54" s="23"/>
      <c r="R54" s="23"/>
      <c r="S54" s="23"/>
    </row>
    <row r="55" spans="1:256" x14ac:dyDescent="0.25">
      <c r="A55" s="9"/>
      <c r="B55" s="37" t="s">
        <v>55</v>
      </c>
      <c r="C55" s="23"/>
      <c r="D55" s="23"/>
      <c r="E55" s="23"/>
      <c r="F55" s="23"/>
      <c r="G55" s="23"/>
      <c r="H55" s="7"/>
      <c r="I55" s="7"/>
      <c r="K55" s="23"/>
      <c r="L55" s="38"/>
      <c r="M55" s="23"/>
      <c r="N55" s="38"/>
      <c r="O55" s="23"/>
      <c r="P55" s="38"/>
      <c r="Q55" s="23"/>
      <c r="R55" s="23"/>
      <c r="S55" s="23"/>
    </row>
    <row r="56" spans="1:256" x14ac:dyDescent="0.25">
      <c r="A56" s="9">
        <v>6.01</v>
      </c>
      <c r="B56" s="37" t="s">
        <v>56</v>
      </c>
      <c r="C56" s="22">
        <f>C28-C53</f>
        <v>272414</v>
      </c>
      <c r="D56" s="23"/>
      <c r="E56" s="47">
        <v>-843421</v>
      </c>
      <c r="F56" s="23"/>
      <c r="G56" s="47">
        <f>G28-G53</f>
        <v>-4362938</v>
      </c>
      <c r="H56" s="7"/>
      <c r="I56" s="20">
        <f>IF(((E56-C56)/C56+(G56-E56)/E56)/2=0,"",((E56-C56)/C56+(G56-E56)/E56)/2)</f>
        <v>3.8403239127872801E-2</v>
      </c>
      <c r="K56" s="48">
        <f>K28-K53</f>
        <v>-1814867</v>
      </c>
      <c r="L56" s="38"/>
      <c r="M56" s="47">
        <f>M28-M53</f>
        <v>-906851.69999999925</v>
      </c>
      <c r="N56" s="38"/>
      <c r="O56" s="47">
        <f>O28-O53</f>
        <v>-1645452</v>
      </c>
      <c r="P56" s="38"/>
      <c r="Q56" s="47">
        <f>Q28-Q53</f>
        <v>-2458558</v>
      </c>
      <c r="R56" s="23"/>
      <c r="S56" s="47">
        <f>S28-S53</f>
        <v>-3295520</v>
      </c>
    </row>
    <row r="57" spans="1:256" x14ac:dyDescent="0.25">
      <c r="A57" s="9"/>
      <c r="B57" s="37"/>
      <c r="C57" s="23"/>
      <c r="D57" s="23"/>
      <c r="E57" s="23"/>
      <c r="F57" s="23"/>
      <c r="G57" s="23"/>
      <c r="H57" s="7"/>
      <c r="I57" s="7"/>
      <c r="K57" s="23"/>
      <c r="L57" s="23"/>
      <c r="M57" s="23"/>
      <c r="N57" s="23"/>
      <c r="O57" s="23"/>
      <c r="P57" s="23"/>
      <c r="Q57" s="23"/>
      <c r="R57" s="23"/>
      <c r="S57" s="23"/>
    </row>
    <row r="58" spans="1:256" x14ac:dyDescent="0.25">
      <c r="A58" s="9"/>
      <c r="B58" s="37" t="s">
        <v>57</v>
      </c>
      <c r="C58" s="23"/>
      <c r="D58" s="23"/>
      <c r="E58" s="23"/>
      <c r="F58" s="23"/>
      <c r="G58" s="23"/>
      <c r="H58" s="7"/>
      <c r="I58" s="7"/>
      <c r="K58" s="23"/>
      <c r="L58" s="23"/>
      <c r="M58" s="23"/>
      <c r="N58" s="23"/>
      <c r="O58" s="23"/>
      <c r="P58" s="23"/>
      <c r="Q58" s="23"/>
      <c r="R58" s="23"/>
      <c r="S58" s="23"/>
    </row>
    <row r="59" spans="1:256" x14ac:dyDescent="0.25">
      <c r="A59" s="9">
        <v>7.01</v>
      </c>
      <c r="B59" s="7" t="s">
        <v>58</v>
      </c>
      <c r="C59" s="35">
        <v>14193229</v>
      </c>
      <c r="D59" s="23"/>
      <c r="E59" s="35">
        <f>C61</f>
        <v>14465643</v>
      </c>
      <c r="F59" s="23"/>
      <c r="G59" s="35">
        <f>E61</f>
        <v>13622222</v>
      </c>
      <c r="H59" s="16"/>
      <c r="I59" s="20">
        <f>IF(((E59-C59)/C59+(G59-E59)/E59)/2=0,"",((E59-C59)/C59+(G59-E59)/E59)/2)</f>
        <v>-1.9555940019025754E-2</v>
      </c>
      <c r="K59" s="35">
        <f>G61</f>
        <v>9259284</v>
      </c>
      <c r="L59" s="23"/>
      <c r="M59" s="35">
        <f>K61</f>
        <v>7444417</v>
      </c>
      <c r="N59" s="23"/>
      <c r="O59" s="35">
        <f>M61</f>
        <v>6537565.3000000007</v>
      </c>
      <c r="P59" s="23"/>
      <c r="Q59" s="35">
        <f>O61</f>
        <v>4892113.3000000007</v>
      </c>
      <c r="R59" s="23"/>
      <c r="S59" s="35">
        <f>Q61</f>
        <v>2433555.3000000007</v>
      </c>
    </row>
    <row r="60" spans="1:256" x14ac:dyDescent="0.25">
      <c r="A60" s="9"/>
      <c r="C60" s="23"/>
      <c r="D60" s="23"/>
      <c r="E60" s="23"/>
      <c r="F60" s="23"/>
      <c r="G60" s="23"/>
      <c r="H60" s="7"/>
      <c r="I60" s="7"/>
      <c r="K60" s="23"/>
      <c r="L60" s="23"/>
      <c r="M60" s="23"/>
      <c r="N60" s="23"/>
      <c r="O60" s="23"/>
      <c r="P60" s="23"/>
      <c r="Q60" s="23"/>
      <c r="R60" s="23"/>
      <c r="S60" s="23"/>
    </row>
    <row r="61" spans="1:256" x14ac:dyDescent="0.25">
      <c r="A61" s="9">
        <v>7.02</v>
      </c>
      <c r="B61" s="49" t="s">
        <v>59</v>
      </c>
      <c r="C61" s="35">
        <f>C56+C59</f>
        <v>14465643</v>
      </c>
      <c r="D61" s="38"/>
      <c r="E61" s="35">
        <f>E56+E59</f>
        <v>13622222</v>
      </c>
      <c r="F61" s="25"/>
      <c r="G61" s="35">
        <f>G56+G59</f>
        <v>9259284</v>
      </c>
      <c r="H61" s="16"/>
      <c r="I61" s="20">
        <f>IF(((E61-C61)/C61+(G61-E61)/E61)/2=0,"",((E61-C61)/C61+(G61-E61)/E61)/2)</f>
        <v>-0.18929302577646967</v>
      </c>
      <c r="J61" s="16"/>
      <c r="K61" s="35">
        <f>K56+K59</f>
        <v>7444417</v>
      </c>
      <c r="L61" s="25"/>
      <c r="M61" s="35">
        <f>M56+M59</f>
        <v>6537565.3000000007</v>
      </c>
      <c r="N61" s="25"/>
      <c r="O61" s="35">
        <f>O56+O59</f>
        <v>4892113.3000000007</v>
      </c>
      <c r="P61" s="25"/>
      <c r="Q61" s="35">
        <f>Q56+Q59</f>
        <v>2433555.3000000007</v>
      </c>
      <c r="R61" s="23"/>
      <c r="S61" s="35">
        <f>S56+S59</f>
        <v>-861964.69999999925</v>
      </c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50"/>
      <c r="IM61" s="50"/>
      <c r="IN61" s="50"/>
      <c r="IO61" s="50"/>
      <c r="IP61" s="50"/>
      <c r="IQ61" s="50"/>
      <c r="IR61" s="50"/>
      <c r="IS61" s="50"/>
      <c r="IT61" s="50"/>
      <c r="IU61" s="50"/>
      <c r="IV61" s="50"/>
    </row>
    <row r="62" spans="1:256" x14ac:dyDescent="0.25">
      <c r="A62" s="9"/>
      <c r="B62" s="51"/>
      <c r="C62" s="38"/>
      <c r="D62" s="38"/>
      <c r="E62" s="38"/>
      <c r="F62" s="38"/>
      <c r="G62" s="38"/>
      <c r="H62" s="52"/>
      <c r="I62" s="52"/>
      <c r="J62" s="19"/>
      <c r="K62" s="38"/>
      <c r="L62" s="38"/>
      <c r="M62" s="38"/>
      <c r="N62" s="38"/>
      <c r="O62" s="38"/>
      <c r="P62" s="38"/>
      <c r="Q62" s="38"/>
      <c r="R62" s="23"/>
      <c r="S62" s="38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  <c r="EO62" s="53"/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3"/>
      <c r="FA62" s="53"/>
      <c r="FB62" s="53"/>
      <c r="FC62" s="53"/>
      <c r="FD62" s="53"/>
      <c r="FE62" s="53"/>
      <c r="FF62" s="53"/>
      <c r="FG62" s="53"/>
      <c r="FH62" s="53"/>
      <c r="FI62" s="53"/>
      <c r="FJ62" s="53"/>
      <c r="FK62" s="53"/>
      <c r="FL62" s="53"/>
      <c r="FM62" s="53"/>
      <c r="FN62" s="53"/>
      <c r="FO62" s="53"/>
      <c r="FP62" s="53"/>
      <c r="FQ62" s="53"/>
      <c r="FR62" s="53"/>
      <c r="FS62" s="53"/>
      <c r="FT62" s="53"/>
      <c r="FU62" s="53"/>
      <c r="FV62" s="53"/>
      <c r="FW62" s="53"/>
      <c r="FX62" s="53"/>
      <c r="FY62" s="53"/>
      <c r="FZ62" s="53"/>
      <c r="GA62" s="53"/>
      <c r="GB62" s="53"/>
      <c r="GC62" s="53"/>
      <c r="GD62" s="53"/>
      <c r="GE62" s="53"/>
      <c r="GF62" s="53"/>
      <c r="GG62" s="53"/>
      <c r="GH62" s="53"/>
      <c r="GI62" s="53"/>
      <c r="GJ62" s="53"/>
      <c r="GK62" s="53"/>
      <c r="GL62" s="53"/>
      <c r="GM62" s="53"/>
      <c r="GN62" s="53"/>
      <c r="GO62" s="53"/>
      <c r="GP62" s="53"/>
      <c r="GQ62" s="53"/>
      <c r="GR62" s="53"/>
      <c r="GS62" s="53"/>
      <c r="GT62" s="53"/>
      <c r="GU62" s="53"/>
      <c r="GV62" s="53"/>
      <c r="GW62" s="53"/>
      <c r="GX62" s="53"/>
      <c r="GY62" s="53"/>
      <c r="GZ62" s="53"/>
      <c r="HA62" s="53"/>
      <c r="HB62" s="53"/>
      <c r="HC62" s="53"/>
      <c r="HD62" s="53"/>
      <c r="HE62" s="53"/>
      <c r="HF62" s="53"/>
      <c r="HG62" s="53"/>
      <c r="HH62" s="53"/>
      <c r="HI62" s="53"/>
      <c r="HJ62" s="53"/>
      <c r="HK62" s="53"/>
      <c r="HL62" s="53"/>
      <c r="HM62" s="53"/>
      <c r="HN62" s="53"/>
      <c r="HO62" s="53"/>
      <c r="HP62" s="53"/>
      <c r="HQ62" s="53"/>
      <c r="HR62" s="53"/>
      <c r="HS62" s="53"/>
      <c r="HT62" s="53"/>
      <c r="HU62" s="53"/>
      <c r="HV62" s="53"/>
      <c r="HW62" s="53"/>
      <c r="HX62" s="53"/>
      <c r="HY62" s="53"/>
      <c r="HZ62" s="53"/>
      <c r="IA62" s="53"/>
      <c r="IB62" s="53"/>
      <c r="IC62" s="53"/>
      <c r="ID62" s="53"/>
      <c r="IE62" s="53"/>
      <c r="IF62" s="53"/>
      <c r="IG62" s="53"/>
      <c r="IH62" s="53"/>
      <c r="II62" s="53"/>
      <c r="IJ62" s="53"/>
      <c r="IK62" s="53"/>
      <c r="IL62" s="53"/>
      <c r="IM62" s="53"/>
      <c r="IN62" s="53"/>
      <c r="IO62" s="53"/>
      <c r="IP62" s="53"/>
      <c r="IQ62" s="53"/>
      <c r="IR62" s="53"/>
      <c r="IS62" s="53"/>
      <c r="IT62" s="53"/>
      <c r="IU62" s="53"/>
      <c r="IV62" s="53"/>
    </row>
    <row r="63" spans="1:256" x14ac:dyDescent="0.25">
      <c r="A63" s="9">
        <v>8.01</v>
      </c>
      <c r="B63" s="37" t="s">
        <v>60</v>
      </c>
      <c r="C63" s="35">
        <v>1357632</v>
      </c>
      <c r="D63" s="23"/>
      <c r="E63" s="35">
        <v>738151</v>
      </c>
      <c r="F63" s="23"/>
      <c r="G63" s="35">
        <v>741843.89</v>
      </c>
      <c r="H63" s="16"/>
      <c r="I63" s="20">
        <f>IF(((E63-C63)/C63+(G63-E63)/E63)/2=0,"",((E63-C63)/C63+(G63-E63)/E63)/2)</f>
        <v>-0.22564616672139953</v>
      </c>
      <c r="K63" s="35">
        <v>750000</v>
      </c>
      <c r="L63" s="23"/>
      <c r="M63" s="35">
        <v>750000</v>
      </c>
      <c r="N63" s="23"/>
      <c r="O63" s="35">
        <v>300000</v>
      </c>
      <c r="P63" s="23"/>
      <c r="Q63" s="35">
        <v>300000</v>
      </c>
      <c r="R63" s="23"/>
      <c r="S63" s="35">
        <v>300000</v>
      </c>
    </row>
    <row r="64" spans="1:256" x14ac:dyDescent="0.25">
      <c r="A64" s="9"/>
      <c r="B64" s="37"/>
      <c r="C64" s="23"/>
      <c r="D64" s="23"/>
      <c r="E64" s="23"/>
      <c r="F64" s="23"/>
      <c r="G64" s="23"/>
      <c r="H64" s="7"/>
      <c r="I64" s="7"/>
      <c r="K64" s="23"/>
      <c r="L64" s="23"/>
      <c r="M64" s="23"/>
      <c r="N64" s="23"/>
      <c r="O64" s="23"/>
      <c r="P64" s="23"/>
      <c r="Q64" s="23"/>
      <c r="R64" s="23"/>
      <c r="S64" s="23"/>
    </row>
    <row r="65" spans="1:256" x14ac:dyDescent="0.25">
      <c r="A65" s="9"/>
      <c r="B65" s="7" t="s">
        <v>61</v>
      </c>
      <c r="C65" s="23"/>
      <c r="D65" s="23"/>
      <c r="E65" s="23"/>
      <c r="F65" s="23"/>
      <c r="G65" s="23"/>
      <c r="H65" s="7"/>
      <c r="I65" s="7"/>
      <c r="K65" s="23"/>
      <c r="L65" s="23"/>
      <c r="M65" s="23"/>
      <c r="N65" s="23"/>
      <c r="O65" s="23"/>
      <c r="P65" s="23"/>
      <c r="Q65" s="23"/>
      <c r="R65" s="23"/>
      <c r="S65" s="23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  <c r="EQ65" s="54"/>
      <c r="ER65" s="54"/>
      <c r="ES65" s="54"/>
      <c r="ET65" s="54"/>
      <c r="EU65" s="54"/>
      <c r="EV65" s="54"/>
      <c r="EW65" s="54"/>
      <c r="EX65" s="54"/>
      <c r="EY65" s="54"/>
      <c r="EZ65" s="54"/>
      <c r="FA65" s="54"/>
      <c r="FB65" s="54"/>
      <c r="FC65" s="54"/>
      <c r="FD65" s="54"/>
      <c r="FE65" s="54"/>
      <c r="FF65" s="54"/>
      <c r="FG65" s="54"/>
      <c r="FH65" s="54"/>
      <c r="FI65" s="54"/>
      <c r="FJ65" s="54"/>
      <c r="FK65" s="54"/>
      <c r="FL65" s="54"/>
      <c r="FM65" s="54"/>
      <c r="FN65" s="54"/>
      <c r="FO65" s="54"/>
      <c r="FP65" s="54"/>
      <c r="FQ65" s="54"/>
      <c r="FR65" s="54"/>
      <c r="FS65" s="54"/>
      <c r="FT65" s="54"/>
      <c r="FU65" s="54"/>
      <c r="FV65" s="54"/>
      <c r="FW65" s="54"/>
      <c r="FX65" s="54"/>
      <c r="FY65" s="54"/>
      <c r="FZ65" s="54"/>
      <c r="GA65" s="54"/>
      <c r="GB65" s="54"/>
      <c r="GC65" s="54"/>
      <c r="GD65" s="54"/>
      <c r="GE65" s="54"/>
      <c r="GF65" s="54"/>
      <c r="GG65" s="54"/>
      <c r="GH65" s="54"/>
      <c r="GI65" s="54"/>
      <c r="GJ65" s="54"/>
      <c r="GK65" s="54"/>
      <c r="GL65" s="54"/>
      <c r="GM65" s="54"/>
      <c r="GN65" s="54"/>
      <c r="GO65" s="54"/>
      <c r="GP65" s="54"/>
      <c r="GQ65" s="54"/>
      <c r="GR65" s="54"/>
      <c r="GS65" s="54"/>
      <c r="GT65" s="54"/>
      <c r="GU65" s="54"/>
      <c r="GV65" s="54"/>
      <c r="GW65" s="54"/>
      <c r="GX65" s="54"/>
      <c r="GY65" s="54"/>
      <c r="GZ65" s="54"/>
      <c r="HA65" s="54"/>
      <c r="HB65" s="54"/>
      <c r="HC65" s="54"/>
      <c r="HD65" s="54"/>
      <c r="HE65" s="54"/>
      <c r="HF65" s="54"/>
      <c r="HG65" s="54"/>
      <c r="HH65" s="54"/>
      <c r="HI65" s="54"/>
      <c r="HJ65" s="54"/>
      <c r="HK65" s="54"/>
      <c r="HL65" s="54"/>
      <c r="HM65" s="54"/>
      <c r="HN65" s="54"/>
      <c r="HO65" s="54"/>
      <c r="HP65" s="54"/>
      <c r="HQ65" s="54"/>
      <c r="HR65" s="54"/>
      <c r="HS65" s="54"/>
      <c r="HT65" s="54"/>
      <c r="HU65" s="54"/>
      <c r="HV65" s="54"/>
      <c r="HW65" s="54"/>
      <c r="HX65" s="54"/>
      <c r="HY65" s="54"/>
      <c r="HZ65" s="54"/>
      <c r="IA65" s="54"/>
      <c r="IB65" s="54"/>
      <c r="IC65" s="54"/>
      <c r="ID65" s="54"/>
      <c r="IE65" s="54"/>
      <c r="IF65" s="54"/>
      <c r="IG65" s="54"/>
      <c r="IH65" s="54"/>
      <c r="II65" s="54"/>
      <c r="IJ65" s="54"/>
      <c r="IK65" s="54"/>
      <c r="IL65" s="54"/>
      <c r="IM65" s="54"/>
      <c r="IN65" s="54"/>
      <c r="IO65" s="54"/>
      <c r="IP65" s="54"/>
      <c r="IQ65" s="54"/>
      <c r="IR65" s="54"/>
      <c r="IS65" s="54"/>
      <c r="IT65" s="54"/>
      <c r="IU65" s="54"/>
      <c r="IV65" s="54"/>
    </row>
    <row r="66" spans="1:256" x14ac:dyDescent="0.25">
      <c r="A66" s="9">
        <v>9.01</v>
      </c>
      <c r="B66" s="7" t="s">
        <v>62</v>
      </c>
      <c r="C66" s="22">
        <v>0</v>
      </c>
      <c r="D66" s="23"/>
      <c r="E66" s="22">
        <v>0</v>
      </c>
      <c r="F66" s="23"/>
      <c r="G66" s="22">
        <v>0</v>
      </c>
      <c r="I66" s="39">
        <v>0</v>
      </c>
      <c r="K66" s="22">
        <v>0</v>
      </c>
      <c r="L66" s="23"/>
      <c r="M66" s="22">
        <v>0</v>
      </c>
      <c r="N66" s="23"/>
      <c r="O66" s="22">
        <v>0</v>
      </c>
      <c r="P66" s="23"/>
      <c r="Q66" s="22">
        <v>0</v>
      </c>
      <c r="R66" s="23"/>
      <c r="S66" s="22">
        <v>0</v>
      </c>
    </row>
    <row r="67" spans="1:256" x14ac:dyDescent="0.25">
      <c r="A67" s="9">
        <v>9.02</v>
      </c>
      <c r="B67" s="7" t="s">
        <v>63</v>
      </c>
      <c r="C67" s="22">
        <v>0</v>
      </c>
      <c r="D67" s="23"/>
      <c r="E67" s="22">
        <v>0</v>
      </c>
      <c r="F67" s="23"/>
      <c r="G67" s="22">
        <v>0</v>
      </c>
      <c r="I67" s="39">
        <v>0</v>
      </c>
      <c r="K67" s="22">
        <v>0</v>
      </c>
      <c r="L67" s="23"/>
      <c r="M67" s="22">
        <v>0</v>
      </c>
      <c r="N67" s="23"/>
      <c r="O67" s="22">
        <v>0</v>
      </c>
      <c r="P67" s="23"/>
      <c r="Q67" s="22">
        <v>0</v>
      </c>
      <c r="R67" s="23"/>
      <c r="S67" s="22">
        <v>0</v>
      </c>
    </row>
    <row r="68" spans="1:256" x14ac:dyDescent="0.25">
      <c r="A68" s="9">
        <v>9.0299999999999994</v>
      </c>
      <c r="B68" s="7" t="s">
        <v>64</v>
      </c>
      <c r="C68" s="22">
        <v>0</v>
      </c>
      <c r="D68" s="23"/>
      <c r="E68" s="22">
        <v>0</v>
      </c>
      <c r="F68" s="23"/>
      <c r="G68" s="22">
        <v>0</v>
      </c>
      <c r="I68" s="39">
        <v>0</v>
      </c>
      <c r="K68" s="22">
        <v>0</v>
      </c>
      <c r="L68" s="23"/>
      <c r="M68" s="22">
        <v>0</v>
      </c>
      <c r="N68" s="23"/>
      <c r="O68" s="22">
        <v>0</v>
      </c>
      <c r="P68" s="23"/>
      <c r="Q68" s="22">
        <v>0</v>
      </c>
      <c r="R68" s="23"/>
      <c r="S68" s="22">
        <v>0</v>
      </c>
    </row>
    <row r="69" spans="1:256" x14ac:dyDescent="0.25">
      <c r="A69" s="9">
        <v>9.0399999999999991</v>
      </c>
      <c r="B69" s="7" t="s">
        <v>65</v>
      </c>
      <c r="C69" s="22">
        <v>0</v>
      </c>
      <c r="D69" s="23"/>
      <c r="E69" s="22">
        <v>0</v>
      </c>
      <c r="F69" s="23"/>
      <c r="G69" s="22">
        <v>0</v>
      </c>
      <c r="I69" s="39">
        <v>0</v>
      </c>
      <c r="K69" s="22">
        <v>0</v>
      </c>
      <c r="L69" s="23"/>
      <c r="M69" s="22">
        <v>0</v>
      </c>
      <c r="N69" s="23"/>
      <c r="O69" s="22">
        <v>0</v>
      </c>
      <c r="P69" s="23"/>
      <c r="Q69" s="22">
        <v>0</v>
      </c>
      <c r="R69" s="23"/>
      <c r="S69" s="22">
        <v>0</v>
      </c>
    </row>
    <row r="70" spans="1:256" s="32" customFormat="1" x14ac:dyDescent="0.25">
      <c r="A70" s="26">
        <v>9.0449999999999999</v>
      </c>
      <c r="B70" s="32" t="s">
        <v>66</v>
      </c>
      <c r="C70" s="22">
        <v>0</v>
      </c>
      <c r="D70" s="55"/>
      <c r="E70" s="22">
        <v>0</v>
      </c>
      <c r="F70" s="55"/>
      <c r="G70" s="22">
        <v>0</v>
      </c>
      <c r="H70" s="40"/>
      <c r="I70" s="39">
        <v>0</v>
      </c>
      <c r="K70" s="22">
        <v>0</v>
      </c>
      <c r="L70" s="55"/>
      <c r="M70" s="22">
        <v>0</v>
      </c>
      <c r="N70" s="55"/>
      <c r="O70" s="22">
        <v>0</v>
      </c>
      <c r="P70" s="55"/>
      <c r="Q70" s="22">
        <v>0</v>
      </c>
      <c r="R70" s="55"/>
      <c r="S70" s="22">
        <v>0</v>
      </c>
    </row>
    <row r="71" spans="1:256" x14ac:dyDescent="0.25">
      <c r="A71" s="9">
        <v>9.0500000000000007</v>
      </c>
      <c r="B71" s="7" t="s">
        <v>67</v>
      </c>
      <c r="C71" s="22">
        <v>0</v>
      </c>
      <c r="D71" s="23"/>
      <c r="E71" s="22">
        <v>0</v>
      </c>
      <c r="F71" s="23"/>
      <c r="G71" s="22">
        <v>0</v>
      </c>
      <c r="I71" s="39">
        <v>0</v>
      </c>
      <c r="K71" s="22">
        <v>0</v>
      </c>
      <c r="L71" s="23"/>
      <c r="M71" s="22">
        <v>0</v>
      </c>
      <c r="N71" s="23"/>
      <c r="O71" s="22">
        <v>0</v>
      </c>
      <c r="P71" s="23"/>
      <c r="Q71" s="22">
        <v>0</v>
      </c>
      <c r="R71" s="23"/>
      <c r="S71" s="22">
        <v>0</v>
      </c>
    </row>
    <row r="72" spans="1:256" x14ac:dyDescent="0.25">
      <c r="A72" s="9">
        <v>9.06</v>
      </c>
      <c r="B72" s="7" t="s">
        <v>68</v>
      </c>
      <c r="C72" s="22">
        <v>0</v>
      </c>
      <c r="D72" s="23"/>
      <c r="E72" s="22">
        <v>0</v>
      </c>
      <c r="F72" s="23"/>
      <c r="G72" s="22">
        <v>0</v>
      </c>
      <c r="I72" s="39">
        <v>0</v>
      </c>
      <c r="K72" s="22">
        <v>0</v>
      </c>
      <c r="L72" s="23"/>
      <c r="M72" s="22">
        <v>0</v>
      </c>
      <c r="N72" s="23"/>
      <c r="O72" s="22">
        <v>0</v>
      </c>
      <c r="P72" s="23"/>
      <c r="Q72" s="22">
        <v>0</v>
      </c>
      <c r="R72" s="23"/>
      <c r="S72" s="22">
        <v>0</v>
      </c>
    </row>
    <row r="73" spans="1:256" x14ac:dyDescent="0.25">
      <c r="A73" s="9">
        <v>9.07</v>
      </c>
      <c r="B73" s="7" t="s">
        <v>69</v>
      </c>
      <c r="C73" s="35">
        <v>0</v>
      </c>
      <c r="D73" s="23"/>
      <c r="E73" s="35">
        <v>0</v>
      </c>
      <c r="F73" s="23"/>
      <c r="G73" s="35">
        <v>0</v>
      </c>
      <c r="H73" s="16"/>
      <c r="I73" s="56">
        <v>0</v>
      </c>
      <c r="K73" s="35">
        <v>0</v>
      </c>
      <c r="L73" s="23"/>
      <c r="M73" s="35">
        <v>0</v>
      </c>
      <c r="N73" s="23"/>
      <c r="O73" s="35">
        <v>0</v>
      </c>
      <c r="P73" s="23"/>
      <c r="Q73" s="35">
        <v>0</v>
      </c>
      <c r="R73" s="23"/>
      <c r="S73" s="35">
        <v>0</v>
      </c>
    </row>
    <row r="74" spans="1:256" x14ac:dyDescent="0.25">
      <c r="A74" s="9">
        <v>9.08</v>
      </c>
      <c r="B74" s="37" t="s">
        <v>70</v>
      </c>
      <c r="C74" s="35">
        <f>SUM(C66:C73)</f>
        <v>0</v>
      </c>
      <c r="D74" s="23"/>
      <c r="E74" s="35">
        <f>SUM(E66:E73)</f>
        <v>0</v>
      </c>
      <c r="F74" s="23"/>
      <c r="G74" s="35">
        <f>SUM(G66:G73)</f>
        <v>0</v>
      </c>
      <c r="H74" s="16"/>
      <c r="I74" s="57">
        <f>SUM(I66:I73)</f>
        <v>0</v>
      </c>
      <c r="K74" s="35">
        <f>SUM(K66:K73)</f>
        <v>0</v>
      </c>
      <c r="L74" s="23"/>
      <c r="M74" s="35">
        <f>SUM(M66:M73)</f>
        <v>0</v>
      </c>
      <c r="N74" s="23"/>
      <c r="O74" s="35">
        <f>SUM(O66:O73)</f>
        <v>0</v>
      </c>
      <c r="P74" s="23"/>
      <c r="Q74" s="35">
        <f>SUM(Q66:Q73)</f>
        <v>0</v>
      </c>
      <c r="R74" s="23"/>
      <c r="S74" s="35">
        <f>SUM(S66:S73)</f>
        <v>0</v>
      </c>
    </row>
    <row r="75" spans="1:256" x14ac:dyDescent="0.25">
      <c r="A75" s="9"/>
      <c r="B75" s="37"/>
      <c r="C75" s="23"/>
      <c r="D75" s="23"/>
      <c r="E75" s="23"/>
      <c r="F75" s="23"/>
      <c r="G75" s="23"/>
      <c r="H75" s="7"/>
      <c r="I75" s="7"/>
      <c r="K75" s="23"/>
      <c r="L75" s="23"/>
      <c r="M75" s="23"/>
      <c r="N75" s="23"/>
      <c r="O75" s="23"/>
      <c r="P75" s="23"/>
      <c r="Q75" s="23"/>
      <c r="R75" s="23"/>
      <c r="S75" s="23"/>
    </row>
    <row r="76" spans="1:256" x14ac:dyDescent="0.25">
      <c r="A76" s="8"/>
      <c r="B76" s="37" t="s">
        <v>71</v>
      </c>
      <c r="C76" s="23"/>
      <c r="D76" s="23"/>
      <c r="E76" s="23"/>
      <c r="F76" s="23"/>
      <c r="G76" s="23"/>
      <c r="H76" s="7"/>
      <c r="I76" s="7"/>
      <c r="K76" s="23"/>
      <c r="L76" s="23"/>
      <c r="M76" s="23"/>
      <c r="N76" s="23"/>
      <c r="O76" s="23"/>
      <c r="P76" s="23"/>
      <c r="Q76" s="23"/>
      <c r="R76" s="23"/>
      <c r="S76" s="23"/>
    </row>
    <row r="77" spans="1:256" x14ac:dyDescent="0.25">
      <c r="A77" s="9">
        <v>10.01</v>
      </c>
      <c r="B77" s="37" t="s">
        <v>72</v>
      </c>
      <c r="C77" s="35">
        <f>C61-C63-C74</f>
        <v>13108011</v>
      </c>
      <c r="D77" s="23"/>
      <c r="E77" s="35">
        <f>E61-E63-E74</f>
        <v>12884071</v>
      </c>
      <c r="F77" s="23"/>
      <c r="G77" s="35">
        <f>G61-G63-G74</f>
        <v>8517440.1099999994</v>
      </c>
      <c r="H77" s="16"/>
      <c r="I77" s="20">
        <f>IF(((E77-C77)/C77+(G77-E77)/E77)/2=0,"",((E77-C77)/C77+(G77-E77)/E77)/2)</f>
        <v>-0.17800061223769917</v>
      </c>
      <c r="K77" s="35">
        <f>K61-K63-K74</f>
        <v>6694417</v>
      </c>
      <c r="L77" s="23"/>
      <c r="M77" s="35">
        <f>M61-M63-M74</f>
        <v>5787565.3000000007</v>
      </c>
      <c r="N77" s="23"/>
      <c r="O77" s="35">
        <f>O61-O63-O74</f>
        <v>4592113.3000000007</v>
      </c>
      <c r="P77" s="23"/>
      <c r="Q77" s="35">
        <f>Q61-Q63-Q74</f>
        <v>2133555.3000000007</v>
      </c>
      <c r="R77" s="23"/>
      <c r="S77" s="35">
        <f>S61-S63-S74</f>
        <v>-1161964.6999999993</v>
      </c>
    </row>
    <row r="78" spans="1:256" x14ac:dyDescent="0.25">
      <c r="A78" s="9"/>
      <c r="B78" s="37"/>
      <c r="C78" s="23"/>
      <c r="D78" s="23"/>
      <c r="E78" s="23"/>
      <c r="F78" s="23"/>
      <c r="G78" s="23"/>
      <c r="H78" s="7"/>
      <c r="I78" s="7"/>
      <c r="K78" s="23"/>
      <c r="L78" s="23"/>
      <c r="M78" s="23"/>
      <c r="N78" s="23"/>
      <c r="O78" s="23"/>
      <c r="P78" s="23"/>
      <c r="Q78" s="23"/>
      <c r="R78" s="23"/>
      <c r="S78" s="23"/>
    </row>
    <row r="79" spans="1:256" x14ac:dyDescent="0.25">
      <c r="A79" s="9"/>
      <c r="B79" s="7" t="s">
        <v>73</v>
      </c>
      <c r="C79" s="23">
        <v>0</v>
      </c>
      <c r="D79" s="23"/>
      <c r="E79" s="23">
        <v>0</v>
      </c>
      <c r="F79" s="23"/>
      <c r="G79" s="23">
        <v>0</v>
      </c>
      <c r="H79" s="7"/>
      <c r="I79" s="58">
        <v>0</v>
      </c>
      <c r="K79" s="23">
        <v>0</v>
      </c>
      <c r="L79" s="23"/>
      <c r="M79" s="23">
        <v>0</v>
      </c>
      <c r="N79" s="23"/>
      <c r="O79" s="23">
        <v>0</v>
      </c>
      <c r="P79" s="23"/>
      <c r="Q79" s="23">
        <v>0</v>
      </c>
      <c r="R79" s="23"/>
      <c r="S79" s="23">
        <v>0</v>
      </c>
    </row>
    <row r="80" spans="1:256" x14ac:dyDescent="0.25">
      <c r="A80" s="9">
        <v>11.01</v>
      </c>
      <c r="B80" s="7" t="s">
        <v>74</v>
      </c>
      <c r="C80" s="23">
        <v>0</v>
      </c>
      <c r="D80" s="23"/>
      <c r="E80" s="23">
        <v>0</v>
      </c>
      <c r="F80" s="23"/>
      <c r="G80" s="23">
        <v>0</v>
      </c>
      <c r="I80" s="58">
        <v>0</v>
      </c>
      <c r="K80" s="23">
        <v>0</v>
      </c>
      <c r="L80" s="23"/>
      <c r="M80" s="23">
        <v>0</v>
      </c>
      <c r="N80" s="23"/>
      <c r="O80" s="23">
        <v>0</v>
      </c>
      <c r="P80" s="23"/>
      <c r="Q80" s="23">
        <v>0</v>
      </c>
      <c r="R80" s="23"/>
      <c r="S80" s="23">
        <v>0</v>
      </c>
    </row>
    <row r="81" spans="1:19" x14ac:dyDescent="0.25">
      <c r="A81" s="9">
        <v>11.02</v>
      </c>
      <c r="B81" s="7" t="s">
        <v>75</v>
      </c>
      <c r="C81" s="35">
        <v>0</v>
      </c>
      <c r="D81" s="23"/>
      <c r="E81" s="35">
        <v>0</v>
      </c>
      <c r="F81" s="23"/>
      <c r="G81" s="35">
        <v>0</v>
      </c>
      <c r="H81" s="16"/>
      <c r="I81" s="20">
        <v>0</v>
      </c>
      <c r="K81" s="35">
        <v>0</v>
      </c>
      <c r="L81" s="23"/>
      <c r="M81" s="35">
        <v>0</v>
      </c>
      <c r="N81" s="23"/>
      <c r="O81" s="35">
        <v>0</v>
      </c>
      <c r="P81" s="23"/>
      <c r="Q81" s="35">
        <v>0</v>
      </c>
      <c r="R81" s="23"/>
      <c r="S81" s="35">
        <v>0</v>
      </c>
    </row>
    <row r="82" spans="1:19" x14ac:dyDescent="0.25">
      <c r="A82" s="9"/>
      <c r="C82" s="59"/>
      <c r="D82" s="23"/>
      <c r="E82" s="59"/>
      <c r="F82" s="23"/>
      <c r="G82" s="59"/>
      <c r="H82" s="60"/>
      <c r="I82" s="60"/>
      <c r="K82" s="59"/>
      <c r="L82" s="23"/>
      <c r="M82" s="59"/>
      <c r="N82" s="23"/>
      <c r="O82" s="59"/>
      <c r="P82" s="23"/>
      <c r="Q82" s="59"/>
      <c r="R82" s="23"/>
      <c r="S82" s="59"/>
    </row>
    <row r="83" spans="1:19" x14ac:dyDescent="0.25">
      <c r="A83" s="9">
        <v>11.3</v>
      </c>
      <c r="B83" s="7" t="s">
        <v>76</v>
      </c>
      <c r="C83" s="35">
        <v>0</v>
      </c>
      <c r="D83" s="23"/>
      <c r="E83" s="35">
        <v>0</v>
      </c>
      <c r="F83" s="23"/>
      <c r="G83" s="35">
        <v>0</v>
      </c>
      <c r="H83" s="61"/>
      <c r="I83" s="20">
        <v>0</v>
      </c>
      <c r="K83" s="35">
        <v>0</v>
      </c>
      <c r="L83" s="23"/>
      <c r="M83" s="35">
        <f>SUM(M79:M81)</f>
        <v>0</v>
      </c>
      <c r="N83" s="23"/>
      <c r="O83" s="35">
        <v>0</v>
      </c>
      <c r="P83" s="23"/>
      <c r="Q83" s="35">
        <v>0</v>
      </c>
      <c r="R83" s="23"/>
      <c r="S83" s="35">
        <v>0</v>
      </c>
    </row>
    <row r="84" spans="1:19" x14ac:dyDescent="0.25">
      <c r="A84" s="9"/>
      <c r="B84" s="37"/>
      <c r="C84" s="23"/>
      <c r="D84" s="23"/>
      <c r="E84" s="23"/>
      <c r="F84" s="23"/>
      <c r="G84" s="23"/>
      <c r="H84" s="7"/>
      <c r="I84" s="7"/>
      <c r="K84" s="23"/>
      <c r="L84" s="23"/>
      <c r="M84" s="23"/>
      <c r="N84" s="23"/>
      <c r="O84" s="23"/>
      <c r="P84" s="23"/>
      <c r="Q84" s="23"/>
      <c r="R84" s="23"/>
      <c r="S84" s="23"/>
    </row>
    <row r="85" spans="1:19" x14ac:dyDescent="0.25">
      <c r="A85" s="9"/>
      <c r="B85" s="37" t="s">
        <v>77</v>
      </c>
      <c r="C85" s="23"/>
      <c r="D85" s="23"/>
      <c r="E85" s="23"/>
      <c r="F85" s="23"/>
      <c r="G85" s="23"/>
      <c r="H85" s="7"/>
      <c r="I85" s="7"/>
      <c r="K85" s="23"/>
      <c r="L85" s="23"/>
      <c r="M85" s="23"/>
      <c r="N85" s="23"/>
      <c r="O85" s="23"/>
      <c r="P85" s="23"/>
      <c r="Q85" s="23"/>
      <c r="R85" s="23"/>
      <c r="S85" s="23"/>
    </row>
    <row r="86" spans="1:19" x14ac:dyDescent="0.25">
      <c r="A86" s="9">
        <v>12.01</v>
      </c>
      <c r="B86" s="37" t="s">
        <v>78</v>
      </c>
      <c r="C86" s="35">
        <f>C77+C83</f>
        <v>13108011</v>
      </c>
      <c r="D86" s="23"/>
      <c r="E86" s="35">
        <f>E77+E83</f>
        <v>12884071</v>
      </c>
      <c r="F86" s="23"/>
      <c r="G86" s="35">
        <f>G77+G83</f>
        <v>8517440.1099999994</v>
      </c>
      <c r="H86" s="16"/>
      <c r="I86" s="20">
        <f>IF(((E86-C86)/C86+(G86-E86)/E86)/2=0,"",((E86-C86)/C86+(G86-E86)/E86)/2)</f>
        <v>-0.17800061223769917</v>
      </c>
      <c r="K86" s="35">
        <f>K77+K83</f>
        <v>6694417</v>
      </c>
      <c r="L86" s="23"/>
      <c r="M86" s="35">
        <f>M77+M83</f>
        <v>5787565.3000000007</v>
      </c>
      <c r="N86" s="23"/>
      <c r="O86" s="35">
        <f>O77+O83</f>
        <v>4592113.3000000007</v>
      </c>
      <c r="P86" s="23"/>
      <c r="Q86" s="35">
        <f>Q77+Q83</f>
        <v>2133555.3000000007</v>
      </c>
      <c r="R86" s="23"/>
      <c r="S86" s="35">
        <f>S77+S83</f>
        <v>-1161964.6999999993</v>
      </c>
    </row>
    <row r="87" spans="1:19" x14ac:dyDescent="0.25">
      <c r="A87" s="9"/>
      <c r="C87" s="23"/>
      <c r="D87" s="23"/>
      <c r="E87" s="23"/>
      <c r="F87" s="23"/>
      <c r="G87" s="23"/>
      <c r="H87" s="7"/>
      <c r="I87" s="7"/>
      <c r="K87" s="23"/>
      <c r="L87" s="23"/>
      <c r="M87" s="23"/>
      <c r="N87" s="23"/>
      <c r="O87" s="23"/>
      <c r="P87" s="23"/>
      <c r="Q87" s="23"/>
      <c r="R87" s="23"/>
      <c r="S87" s="23"/>
    </row>
    <row r="88" spans="1:19" x14ac:dyDescent="0.25">
      <c r="A88" s="9"/>
      <c r="B88" s="7" t="s">
        <v>79</v>
      </c>
      <c r="C88" s="23"/>
      <c r="D88" s="23"/>
      <c r="E88" s="23"/>
      <c r="F88" s="23"/>
      <c r="G88" s="23"/>
      <c r="H88" s="7"/>
      <c r="I88" s="7"/>
      <c r="K88" s="23"/>
      <c r="L88" s="23"/>
      <c r="M88" s="23"/>
      <c r="N88" s="23"/>
      <c r="O88" s="23"/>
      <c r="P88" s="23"/>
      <c r="Q88" s="23"/>
      <c r="R88" s="23"/>
      <c r="S88" s="23"/>
    </row>
    <row r="89" spans="1:19" x14ac:dyDescent="0.25">
      <c r="A89" s="9">
        <v>13.01</v>
      </c>
      <c r="B89" s="7" t="s">
        <v>80</v>
      </c>
      <c r="C89" s="23">
        <v>0</v>
      </c>
      <c r="D89" s="23"/>
      <c r="E89" s="23">
        <v>0</v>
      </c>
      <c r="F89" s="23"/>
      <c r="G89" s="23">
        <v>0</v>
      </c>
      <c r="I89" s="58">
        <v>0</v>
      </c>
      <c r="K89" s="23">
        <v>0</v>
      </c>
      <c r="L89" s="23"/>
      <c r="M89" s="23">
        <v>0</v>
      </c>
      <c r="N89" s="23"/>
      <c r="O89" s="23">
        <v>0</v>
      </c>
      <c r="P89" s="23"/>
      <c r="Q89" s="23">
        <v>0</v>
      </c>
      <c r="R89" s="23"/>
      <c r="S89" s="23">
        <v>0</v>
      </c>
    </row>
    <row r="90" spans="1:19" x14ac:dyDescent="0.25">
      <c r="A90" s="9">
        <v>13.02</v>
      </c>
      <c r="B90" s="7" t="s">
        <v>81</v>
      </c>
      <c r="C90" s="35">
        <v>0</v>
      </c>
      <c r="D90" s="23"/>
      <c r="E90" s="35">
        <v>0</v>
      </c>
      <c r="F90" s="23"/>
      <c r="G90" s="35">
        <v>0</v>
      </c>
      <c r="H90" s="61"/>
      <c r="I90" s="20">
        <v>0</v>
      </c>
      <c r="K90" s="35">
        <v>0</v>
      </c>
      <c r="L90" s="23"/>
      <c r="M90" s="35">
        <v>0</v>
      </c>
      <c r="N90" s="23"/>
      <c r="O90" s="35">
        <v>0</v>
      </c>
      <c r="P90" s="23"/>
      <c r="Q90" s="35">
        <v>0</v>
      </c>
      <c r="R90" s="23"/>
      <c r="S90" s="35">
        <v>0</v>
      </c>
    </row>
    <row r="91" spans="1:19" x14ac:dyDescent="0.25">
      <c r="A91" s="9"/>
      <c r="C91" s="22"/>
      <c r="D91" s="23"/>
      <c r="E91" s="22"/>
      <c r="F91" s="23"/>
      <c r="G91" s="22"/>
      <c r="H91" s="62"/>
      <c r="I91" s="62"/>
      <c r="K91" s="22"/>
      <c r="L91" s="23"/>
      <c r="M91" s="22"/>
      <c r="N91" s="23"/>
      <c r="O91" s="22"/>
      <c r="P91" s="23"/>
      <c r="Q91" s="22"/>
      <c r="R91" s="23"/>
      <c r="S91" s="22"/>
    </row>
    <row r="92" spans="1:19" x14ac:dyDescent="0.25">
      <c r="A92" s="9">
        <v>13.03</v>
      </c>
      <c r="B92" s="7" t="s">
        <v>82</v>
      </c>
      <c r="C92" s="35">
        <f>SUM(C89:C90)</f>
        <v>0</v>
      </c>
      <c r="D92" s="23"/>
      <c r="E92" s="35">
        <f>SUM(E89:E90)</f>
        <v>0</v>
      </c>
      <c r="F92" s="23"/>
      <c r="G92" s="35">
        <f>SUM(G89:G90)</f>
        <v>0</v>
      </c>
      <c r="H92" s="61"/>
      <c r="I92" s="20">
        <v>0</v>
      </c>
      <c r="K92" s="35">
        <f>SUM(K89:K90)</f>
        <v>0</v>
      </c>
      <c r="L92" s="23"/>
      <c r="M92" s="35">
        <f>SUM(M89:M90)</f>
        <v>0</v>
      </c>
      <c r="N92" s="23"/>
      <c r="O92" s="35">
        <f>SUM(O89:O90)</f>
        <v>0</v>
      </c>
      <c r="P92" s="23"/>
      <c r="Q92" s="35">
        <f>SUM(Q89:Q90)</f>
        <v>0</v>
      </c>
      <c r="R92" s="23"/>
      <c r="S92" s="35">
        <f>SUM(S89:S90)</f>
        <v>0</v>
      </c>
    </row>
    <row r="93" spans="1:19" x14ac:dyDescent="0.25">
      <c r="A93" s="9"/>
      <c r="C93" s="23"/>
      <c r="D93" s="23"/>
      <c r="E93" s="23"/>
      <c r="F93" s="23"/>
      <c r="G93" s="23"/>
      <c r="H93" s="7"/>
      <c r="I93" s="7"/>
      <c r="K93" s="23"/>
      <c r="L93" s="23"/>
      <c r="M93" s="23"/>
      <c r="N93" s="23"/>
      <c r="O93" s="23"/>
      <c r="P93" s="23"/>
      <c r="Q93" s="23"/>
      <c r="R93" s="23"/>
      <c r="S93" s="23"/>
    </row>
    <row r="94" spans="1:19" x14ac:dyDescent="0.25">
      <c r="A94" s="9">
        <v>14.01</v>
      </c>
      <c r="B94" s="7" t="s">
        <v>83</v>
      </c>
      <c r="C94" s="35">
        <v>0</v>
      </c>
      <c r="D94" s="23"/>
      <c r="E94" s="35">
        <v>0</v>
      </c>
      <c r="F94" s="23"/>
      <c r="G94" s="35">
        <v>0</v>
      </c>
      <c r="H94" s="16"/>
      <c r="I94" s="20">
        <v>0</v>
      </c>
      <c r="K94" s="35">
        <v>0</v>
      </c>
      <c r="L94" s="23"/>
      <c r="M94" s="35">
        <v>0</v>
      </c>
      <c r="N94" s="23"/>
      <c r="O94" s="35">
        <v>0</v>
      </c>
      <c r="P94" s="23"/>
      <c r="Q94" s="35">
        <v>0</v>
      </c>
      <c r="R94" s="23"/>
      <c r="S94" s="35">
        <v>0</v>
      </c>
    </row>
    <row r="95" spans="1:19" x14ac:dyDescent="0.25">
      <c r="A95" s="8"/>
      <c r="C95" s="23"/>
      <c r="D95" s="23"/>
      <c r="E95" s="23"/>
      <c r="F95" s="23"/>
      <c r="G95" s="23"/>
      <c r="H95" s="7"/>
      <c r="I95" s="7"/>
      <c r="K95" s="23"/>
      <c r="L95" s="23"/>
      <c r="M95" s="23"/>
      <c r="N95" s="23"/>
      <c r="O95" s="23"/>
      <c r="P95" s="23"/>
      <c r="Q95" s="23"/>
      <c r="R95" s="23"/>
      <c r="S95" s="23"/>
    </row>
    <row r="96" spans="1:19" ht="12.6" thickBot="1" x14ac:dyDescent="0.3">
      <c r="A96" s="9">
        <v>15.01</v>
      </c>
      <c r="B96" s="37" t="s">
        <v>84</v>
      </c>
      <c r="C96" s="63">
        <f>C86+C92+C94</f>
        <v>13108011</v>
      </c>
      <c r="E96" s="63">
        <f>E86+E92+E94</f>
        <v>12884071</v>
      </c>
      <c r="G96" s="63">
        <f>G86+G92+G94</f>
        <v>8517440.1099999994</v>
      </c>
      <c r="H96" s="19"/>
      <c r="I96" s="20">
        <f>IF(((E96-C96)/C96+(G96-E96)/E96)/2=0,"",((E96-C96)/C96+(G96-E96)/E96)/2)</f>
        <v>-0.17800061223769917</v>
      </c>
      <c r="K96" s="63">
        <f>K86+K92+K94</f>
        <v>6694417</v>
      </c>
      <c r="M96" s="63">
        <f>M86+M92+M94</f>
        <v>5787565.3000000007</v>
      </c>
      <c r="O96" s="63">
        <f>O86+O92+O94</f>
        <v>4592113.3000000007</v>
      </c>
      <c r="Q96" s="63">
        <f>Q86+Q92+Q94</f>
        <v>2133555.3000000007</v>
      </c>
      <c r="S96" s="63">
        <f>S86+S92+S94</f>
        <v>-1161964.6999999993</v>
      </c>
    </row>
    <row r="97" spans="1:19" ht="12.6" thickTop="1" x14ac:dyDescent="0.25">
      <c r="A97" s="8"/>
      <c r="E97" s="7"/>
      <c r="G97" s="7"/>
      <c r="H97" s="7"/>
      <c r="I97" s="7"/>
    </row>
    <row r="98" spans="1:19" x14ac:dyDescent="0.25">
      <c r="B98" s="7" t="s">
        <v>85</v>
      </c>
      <c r="E98" s="16"/>
      <c r="G98" s="16"/>
      <c r="H98" s="16"/>
      <c r="I98" s="16"/>
    </row>
    <row r="99" spans="1:19" x14ac:dyDescent="0.25">
      <c r="B99" s="7" t="s">
        <v>86</v>
      </c>
      <c r="E99" s="16"/>
      <c r="G99" s="16"/>
      <c r="H99" s="16"/>
      <c r="I99" s="16"/>
    </row>
    <row r="100" spans="1:19" x14ac:dyDescent="0.25">
      <c r="B100" s="7" t="s">
        <v>87</v>
      </c>
      <c r="E100" s="17"/>
      <c r="G100" s="17"/>
      <c r="H100" s="17"/>
      <c r="I100" s="17"/>
    </row>
    <row r="101" spans="1:19" x14ac:dyDescent="0.25">
      <c r="C101" s="23"/>
      <c r="E101" s="17"/>
      <c r="G101" s="17"/>
      <c r="H101" s="17"/>
      <c r="I101" s="17"/>
    </row>
    <row r="102" spans="1:19" x14ac:dyDescent="0.25">
      <c r="A102" s="64"/>
      <c r="C102" s="23"/>
      <c r="K102" s="23"/>
      <c r="M102" s="23"/>
    </row>
    <row r="103" spans="1:19" x14ac:dyDescent="0.25">
      <c r="A103" s="64">
        <v>21.01</v>
      </c>
      <c r="B103" s="7" t="s">
        <v>88</v>
      </c>
      <c r="C103" s="34"/>
      <c r="E103" s="34"/>
      <c r="G103" s="34"/>
      <c r="K103" s="28"/>
      <c r="M103" s="28"/>
      <c r="O103" s="34"/>
      <c r="Q103" s="34"/>
      <c r="S103" s="34"/>
    </row>
    <row r="104" spans="1:19" x14ac:dyDescent="0.25">
      <c r="A104" s="64">
        <v>21.02</v>
      </c>
      <c r="B104" s="7" t="s">
        <v>89</v>
      </c>
      <c r="C104" s="34"/>
      <c r="E104" s="34"/>
      <c r="G104" s="34"/>
      <c r="K104" s="28"/>
      <c r="M104" s="28"/>
      <c r="O104" s="34"/>
      <c r="Q104" s="34"/>
      <c r="S104" s="34"/>
    </row>
    <row r="105" spans="1:19" x14ac:dyDescent="0.25">
      <c r="A105" s="64">
        <v>21.03</v>
      </c>
      <c r="B105" s="7" t="s">
        <v>90</v>
      </c>
      <c r="C105" s="34"/>
      <c r="E105" s="34"/>
      <c r="G105" s="34"/>
      <c r="K105" s="28"/>
      <c r="M105" s="28"/>
      <c r="O105" s="34"/>
      <c r="Q105" s="34"/>
      <c r="S105" s="34"/>
    </row>
    <row r="106" spans="1:19" x14ac:dyDescent="0.25">
      <c r="A106" s="64">
        <v>21.04</v>
      </c>
      <c r="B106" s="7" t="s">
        <v>91</v>
      </c>
      <c r="C106" s="34"/>
      <c r="E106" s="34"/>
      <c r="G106" s="34"/>
      <c r="K106" s="28"/>
      <c r="M106" s="28"/>
      <c r="O106" s="34"/>
      <c r="Q106" s="34"/>
      <c r="S106" s="34"/>
    </row>
    <row r="107" spans="1:19" x14ac:dyDescent="0.25">
      <c r="A107" s="64">
        <v>21.05</v>
      </c>
      <c r="B107" s="7" t="s">
        <v>92</v>
      </c>
      <c r="C107" s="34"/>
      <c r="E107" s="34"/>
      <c r="G107" s="34"/>
      <c r="K107" s="23"/>
      <c r="M107" s="65"/>
      <c r="O107" s="34"/>
      <c r="Q107" s="34"/>
      <c r="S107" s="34"/>
    </row>
    <row r="108" spans="1:19" ht="12.6" thickBot="1" x14ac:dyDescent="0.3">
      <c r="A108" s="66">
        <v>21.06</v>
      </c>
      <c r="B108" s="7" t="s">
        <v>93</v>
      </c>
      <c r="C108" s="34"/>
      <c r="E108" s="34"/>
      <c r="G108" s="34"/>
      <c r="K108" s="67"/>
      <c r="M108" s="67"/>
      <c r="O108" s="34"/>
      <c r="Q108" s="34"/>
      <c r="S108" s="34"/>
    </row>
    <row r="109" spans="1:19" ht="12.6" thickTop="1" x14ac:dyDescent="0.25">
      <c r="C109" s="23"/>
      <c r="K109" s="23"/>
      <c r="M109" s="23"/>
    </row>
    <row r="110" spans="1:19" x14ac:dyDescent="0.25">
      <c r="C110" s="23"/>
      <c r="K110" s="23"/>
      <c r="M110" s="23"/>
    </row>
    <row r="111" spans="1:19" x14ac:dyDescent="0.25">
      <c r="C111" s="23"/>
    </row>
    <row r="112" spans="1:19" x14ac:dyDescent="0.25">
      <c r="C112" s="23"/>
    </row>
  </sheetData>
  <printOptions horizontalCentered="1"/>
  <pageMargins left="0.25" right="0.25" top="0.75" bottom="0.75" header="0.3" footer="0.3"/>
  <pageSetup scale="75" fitToHeight="0" pageOrder="overThenDown" orientation="landscape" r:id="rId1"/>
  <headerFooter alignWithMargins="0"/>
  <rowBreaks count="1" manualBreakCount="1">
    <brk id="5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05-08-23</vt:lpstr>
      <vt:lpstr>'05-08-23'!Print_Area</vt:lpstr>
      <vt:lpstr>'05-08-23'!Print_Titles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 Nowak</dc:creator>
  <cp:lastModifiedBy>Brittnay Palermo</cp:lastModifiedBy>
  <cp:lastPrinted>2023-04-13T17:15:10Z</cp:lastPrinted>
  <dcterms:created xsi:type="dcterms:W3CDTF">2023-04-13T17:13:15Z</dcterms:created>
  <dcterms:modified xsi:type="dcterms:W3CDTF">2023-05-04T17:57:50Z</dcterms:modified>
</cp:coreProperties>
</file>