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cls-file\StaffHomes$\Palermo\Desktop\Board Agenda\January\2023\"/>
    </mc:Choice>
  </mc:AlternateContent>
  <xr:revisionPtr revIDLastSave="0" documentId="8_{27EB387B-9F40-47B4-B78C-38A5112A757C}" xr6:coauthVersionLast="36" xr6:coauthVersionMax="36" xr10:uidLastSave="{00000000-0000-0000-0000-000000000000}"/>
  <bookViews>
    <workbookView xWindow="0" yWindow="0" windowWidth="26688" windowHeight="13380" xr2:uid="{00000000-000D-0000-FFFF-FFFF00000000}"/>
  </bookViews>
  <sheets>
    <sheet name="CLEARVIEW-LSD-BUDGET" sheetId="1" r:id="rId1"/>
  </sheets>
  <definedNames>
    <definedName name="_xlnm.Print_Area" localSheetId="0">'CLEARVIEW-LSD-BUDGET'!$A$1:$O$137</definedName>
    <definedName name="_xlnm.Print_Titles" localSheetId="0">'CLEARVIEW-LSD-BUDGET'!$1:$3</definedName>
  </definedNames>
  <calcPr calcId="191029"/>
</workbook>
</file>

<file path=xl/calcChain.xml><?xml version="1.0" encoding="utf-8"?>
<calcChain xmlns="http://schemas.openxmlformats.org/spreadsheetml/2006/main">
  <c r="B22" i="1" l="1"/>
  <c r="E22" i="1"/>
  <c r="O24" i="1"/>
  <c r="O47" i="1" l="1"/>
  <c r="M134" i="1" l="1"/>
  <c r="J134" i="1"/>
  <c r="H134" i="1"/>
  <c r="E134" i="1"/>
  <c r="B134" i="1"/>
  <c r="K134" i="1" l="1"/>
  <c r="A120" i="1"/>
  <c r="A108" i="1"/>
  <c r="A96" i="1"/>
  <c r="A84" i="1"/>
  <c r="A71" i="1"/>
  <c r="A59" i="1"/>
  <c r="A47" i="1"/>
  <c r="A35" i="1"/>
  <c r="O71" i="1" l="1"/>
  <c r="O76" i="1" s="1"/>
  <c r="O59" i="1"/>
  <c r="O64" i="1" s="1"/>
  <c r="O52" i="1"/>
  <c r="O35" i="1"/>
  <c r="O40" i="1" s="1"/>
  <c r="O22" i="1"/>
  <c r="O27" i="1" s="1"/>
  <c r="O84" i="1" l="1"/>
  <c r="O89" i="1" s="1"/>
  <c r="O96" i="1"/>
  <c r="O101" i="1" s="1"/>
  <c r="O108" i="1"/>
  <c r="O113" i="1" s="1"/>
  <c r="O120" i="1"/>
  <c r="O125" i="1" s="1"/>
  <c r="O134" i="1" l="1"/>
</calcChain>
</file>

<file path=xl/sharedStrings.xml><?xml version="1.0" encoding="utf-8"?>
<sst xmlns="http://schemas.openxmlformats.org/spreadsheetml/2006/main" count="197" uniqueCount="46">
  <si>
    <t>GENERAL FUND</t>
  </si>
  <si>
    <t>ESTIMATED UNENCUMBERED</t>
  </si>
  <si>
    <t xml:space="preserve">REVENUE FROM </t>
  </si>
  <si>
    <t>TOTAL REVENUES</t>
  </si>
  <si>
    <t>TOTAL EXPENDITURES</t>
  </si>
  <si>
    <t>BALANCE</t>
  </si>
  <si>
    <t>FISCAL YEAR</t>
  </si>
  <si>
    <t xml:space="preserve"> </t>
  </si>
  <si>
    <t>INTERNAL SERVICE</t>
  </si>
  <si>
    <t>TOTAL</t>
  </si>
  <si>
    <t>DATE:</t>
  </si>
  <si>
    <t>The Board of Education of said School District</t>
  </si>
  <si>
    <t>hereby submits its annual Budget for the year</t>
  </si>
  <si>
    <t>of the County Budget Commission.</t>
  </si>
  <si>
    <t>President of the Board</t>
  </si>
  <si>
    <t xml:space="preserve">SPECIAL REVENUE </t>
  </si>
  <si>
    <t xml:space="preserve">DEBT SERVICE </t>
  </si>
  <si>
    <t xml:space="preserve">CAPITAL PROJECTS </t>
  </si>
  <si>
    <t>ENTERPRISE</t>
  </si>
  <si>
    <t>ESTIMATED</t>
  </si>
  <si>
    <t>UNENCUMBERED</t>
  </si>
  <si>
    <t>TAX REVENUE</t>
  </si>
  <si>
    <t>RECEIPTS</t>
  </si>
  <si>
    <t>BUDGET</t>
  </si>
  <si>
    <t>STATE</t>
  </si>
  <si>
    <t>FOUNDATION</t>
  </si>
  <si>
    <t>EMERGENCY LEVIES</t>
  </si>
  <si>
    <t>CLEARVIEW LOCAL SCHOOL DISTRICT</t>
  </si>
  <si>
    <t>EXPENDITURES</t>
  </si>
  <si>
    <t>FUND BALANCE</t>
  </si>
  <si>
    <t>PRIVATE PURPOSE</t>
  </si>
  <si>
    <t>TRUST FUND</t>
  </si>
  <si>
    <t>REAL ESTATE TAXES</t>
  </si>
  <si>
    <t>ENDING FUND</t>
  </si>
  <si>
    <t>ENDING</t>
  </si>
  <si>
    <t xml:space="preserve">SUBMIT ONE COPY OF THIS BUDGET TO THE </t>
  </si>
  <si>
    <t>COUNTY AUDITOR BY JANUARY 20TH</t>
  </si>
  <si>
    <t>(INCLUDES NBC, OOC &amp;</t>
  </si>
  <si>
    <t>HOMESTEAD)</t>
  </si>
  <si>
    <t>REAL ESTATE TAXES, NBC, OOC &amp; HOMESTEAD)</t>
  </si>
  <si>
    <t>(INCLUDE ALL REVENUE EXCEPT STATE FOUNDATION</t>
  </si>
  <si>
    <t>STATE FOUNDATION</t>
  </si>
  <si>
    <t>CUSTODIAL</t>
  </si>
  <si>
    <t>2023-2024 TAX BUDGET</t>
  </si>
  <si>
    <t>commencing July 1, 2023 for consideration</t>
  </si>
  <si>
    <t>BALANCE JULY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</si>
</sst>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  <numFmt numFmtId="165" formatCode="[$-409]mmmm\ d\,\ yyyy;@"/>
  </numFmts>
  <fonts count="38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57"/>
      <name val="Arial"/>
      <family val="2"/>
    </font>
    <font>
      <b/>
      <i/>
      <sz val="10"/>
      <name val="Arial"/>
      <family val="2"/>
    </font>
    <font>
      <b/>
      <i/>
      <sz val="12"/>
      <color indexed="61"/>
      <name val="Arial"/>
      <family val="2"/>
    </font>
    <font>
      <b/>
      <i/>
      <sz val="16"/>
      <name val="Arial"/>
      <family val="2"/>
    </font>
    <font>
      <b/>
      <i/>
      <sz val="12"/>
      <name val="Arial"/>
      <family val="2"/>
    </font>
    <font>
      <b/>
      <u/>
      <sz val="14"/>
      <color indexed="48"/>
      <name val="Arial"/>
      <family val="2"/>
    </font>
    <font>
      <b/>
      <sz val="14"/>
      <color indexed="48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b/>
      <sz val="12"/>
      <color indexed="57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3"/>
      <color indexed="57"/>
      <name val="Arial"/>
      <family val="2"/>
    </font>
    <font>
      <b/>
      <sz val="14"/>
      <color indexed="61"/>
      <name val="Arial"/>
      <family val="2"/>
    </font>
    <font>
      <sz val="10"/>
      <color indexed="12"/>
      <name val="Arial"/>
      <family val="2"/>
    </font>
    <font>
      <sz val="2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3"/>
      <color indexed="10"/>
      <name val="Arial"/>
      <family val="2"/>
    </font>
    <font>
      <b/>
      <i/>
      <sz val="13"/>
      <name val="Arial"/>
      <family val="2"/>
    </font>
    <font>
      <b/>
      <sz val="16"/>
      <name val="Arial"/>
      <family val="2"/>
    </font>
    <font>
      <b/>
      <sz val="13"/>
      <color indexed="10"/>
      <name val="Arial"/>
      <family val="2"/>
    </font>
    <font>
      <b/>
      <i/>
      <sz val="13"/>
      <color indexed="10"/>
      <name val="Arial"/>
      <family val="2"/>
    </font>
    <font>
      <sz val="9"/>
      <color indexed="12"/>
      <name val="Arial"/>
      <family val="2"/>
    </font>
    <font>
      <b/>
      <i/>
      <sz val="26"/>
      <color indexed="61"/>
      <name val="Arial"/>
      <family val="2"/>
    </font>
    <font>
      <sz val="26"/>
      <name val="Arial"/>
      <family val="2"/>
    </font>
    <font>
      <b/>
      <i/>
      <sz val="24"/>
      <name val="Arial"/>
      <family val="2"/>
    </font>
    <font>
      <sz val="14"/>
      <name val="Arial"/>
      <family val="2"/>
    </font>
    <font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4" fontId="18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44" fontId="25" fillId="0" borderId="1" xfId="0" applyNumberFormat="1" applyFont="1" applyBorder="1" applyProtection="1">
      <protection locked="0"/>
    </xf>
    <xf numFmtId="44" fontId="27" fillId="0" borderId="1" xfId="0" applyNumberFormat="1" applyFont="1" applyBorder="1" applyProtection="1">
      <protection locked="0"/>
    </xf>
    <xf numFmtId="42" fontId="26" fillId="0" borderId="0" xfId="0" applyNumberFormat="1" applyFont="1" applyProtection="1">
      <protection locked="0"/>
    </xf>
    <xf numFmtId="0" fontId="16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6" fillId="0" borderId="0" xfId="0" applyFont="1" applyProtection="1">
      <protection locked="0"/>
    </xf>
    <xf numFmtId="44" fontId="1" fillId="0" borderId="0" xfId="0" applyNumberFormat="1" applyFont="1" applyProtection="1">
      <protection locked="0"/>
    </xf>
    <xf numFmtId="44" fontId="0" fillId="0" borderId="0" xfId="0" applyNumberFormat="1" applyProtection="1">
      <protection locked="0"/>
    </xf>
    <xf numFmtId="14" fontId="26" fillId="0" borderId="0" xfId="0" applyNumberFormat="1" applyFont="1" applyAlignment="1" applyProtection="1">
      <alignment horizontal="center"/>
      <protection locked="0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left"/>
      <protection locked="0"/>
    </xf>
    <xf numFmtId="0" fontId="32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5" fillId="0" borderId="0" xfId="0" applyFont="1" applyProtection="1">
      <protection locked="0"/>
    </xf>
    <xf numFmtId="42" fontId="25" fillId="0" borderId="0" xfId="0" applyNumberFormat="1" applyFont="1" applyProtection="1">
      <protection locked="0"/>
    </xf>
    <xf numFmtId="0" fontId="17" fillId="0" borderId="0" xfId="0" applyFont="1" applyProtection="1">
      <protection locked="0"/>
    </xf>
    <xf numFmtId="44" fontId="18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44" fontId="17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4" fontId="0" fillId="0" borderId="0" xfId="0" applyNumberFormat="1" applyAlignment="1" applyProtection="1">
      <alignment horizontal="center"/>
      <protection locked="0"/>
    </xf>
    <xf numFmtId="44" fontId="13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44" fontId="3" fillId="0" borderId="0" xfId="0" applyNumberFormat="1" applyFont="1" applyProtection="1">
      <protection locked="0"/>
    </xf>
    <xf numFmtId="0" fontId="15" fillId="0" borderId="0" xfId="0" applyFont="1" applyProtection="1">
      <protection locked="0"/>
    </xf>
    <xf numFmtId="44" fontId="20" fillId="0" borderId="0" xfId="0" applyNumberFormat="1" applyFont="1" applyProtection="1">
      <protection locked="0"/>
    </xf>
    <xf numFmtId="44" fontId="2" fillId="0" borderId="0" xfId="0" applyNumberFormat="1" applyFont="1" applyProtection="1">
      <protection locked="0"/>
    </xf>
    <xf numFmtId="0" fontId="29" fillId="0" borderId="0" xfId="0" applyFont="1" applyProtection="1">
      <protection locked="0"/>
    </xf>
    <xf numFmtId="44" fontId="12" fillId="0" borderId="0" xfId="0" applyNumberFormat="1" applyFont="1" applyProtection="1">
      <protection locked="0"/>
    </xf>
    <xf numFmtId="0" fontId="28" fillId="0" borderId="0" xfId="0" applyFont="1" applyAlignment="1" applyProtection="1">
      <alignment horizontal="center"/>
      <protection locked="0"/>
    </xf>
    <xf numFmtId="44" fontId="28" fillId="0" borderId="0" xfId="0" applyNumberFormat="1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44" fontId="31" fillId="0" borderId="0" xfId="0" applyNumberFormat="1" applyFont="1" applyAlignment="1" applyProtection="1">
      <alignment horizontal="center"/>
      <protection locked="0"/>
    </xf>
    <xf numFmtId="0" fontId="8" fillId="2" borderId="0" xfId="0" applyFont="1" applyFill="1"/>
    <xf numFmtId="0" fontId="9" fillId="2" borderId="0" xfId="0" applyFont="1" applyFill="1"/>
    <xf numFmtId="44" fontId="21" fillId="0" borderId="0" xfId="0" applyNumberFormat="1" applyFont="1"/>
    <xf numFmtId="44" fontId="30" fillId="0" borderId="0" xfId="0" applyNumberFormat="1" applyFont="1"/>
    <xf numFmtId="44" fontId="25" fillId="0" borderId="1" xfId="0" applyNumberFormat="1" applyFont="1" applyBorder="1"/>
    <xf numFmtId="164" fontId="26" fillId="0" borderId="1" xfId="0" applyNumberFormat="1" applyFont="1" applyBorder="1" applyProtection="1">
      <protection locked="0"/>
    </xf>
    <xf numFmtId="164" fontId="21" fillId="0" borderId="0" xfId="0" applyNumberFormat="1" applyFont="1"/>
    <xf numFmtId="0" fontId="13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37" fillId="0" borderId="0" xfId="0" applyFont="1" applyProtection="1">
      <protection locked="0"/>
    </xf>
    <xf numFmtId="44" fontId="25" fillId="0" borderId="0" xfId="0" applyNumberFormat="1" applyFont="1" applyProtection="1">
      <protection locked="0"/>
    </xf>
    <xf numFmtId="0" fontId="33" fillId="0" borderId="0" xfId="0" applyFont="1" applyAlignment="1" applyProtection="1">
      <alignment horizontal="center"/>
      <protection locked="0"/>
    </xf>
    <xf numFmtId="0" fontId="34" fillId="0" borderId="0" xfId="0" applyFont="1" applyProtection="1">
      <protection locked="0"/>
    </xf>
    <xf numFmtId="0" fontId="35" fillId="0" borderId="0" xfId="0" applyFont="1" applyAlignment="1" applyProtection="1">
      <alignment horizontal="center"/>
      <protection locked="0"/>
    </xf>
    <xf numFmtId="0" fontId="24" fillId="0" borderId="0" xfId="0" applyFont="1" applyProtection="1">
      <protection locked="0"/>
    </xf>
    <xf numFmtId="0" fontId="23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0" fillId="0" borderId="0" xfId="0" applyProtection="1">
      <protection locked="0"/>
    </xf>
    <xf numFmtId="0" fontId="11" fillId="0" borderId="3" xfId="0" applyFont="1" applyBorder="1" applyAlignment="1" applyProtection="1">
      <alignment horizontal="center"/>
      <protection locked="0"/>
    </xf>
    <xf numFmtId="0" fontId="36" fillId="0" borderId="3" xfId="0" applyFont="1" applyBorder="1" applyAlignment="1" applyProtection="1">
      <alignment horizontal="center"/>
      <protection locked="0"/>
    </xf>
    <xf numFmtId="165" fontId="22" fillId="0" borderId="2" xfId="0" applyNumberFormat="1" applyFont="1" applyBorder="1" applyAlignment="1" applyProtection="1">
      <alignment horizontal="center"/>
      <protection locked="0"/>
    </xf>
    <xf numFmtId="165" fontId="0" fillId="0" borderId="2" xfId="0" applyNumberFormat="1" applyBorder="1" applyAlignment="1" applyProtection="1">
      <alignment horizontal="center"/>
      <protection locked="0"/>
    </xf>
    <xf numFmtId="0" fontId="36" fillId="0" borderId="2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6"/>
  <sheetViews>
    <sheetView tabSelected="1" topLeftCell="A111" zoomScale="80" zoomScaleNormal="80" zoomScaleSheetLayoutView="59" workbookViewId="0">
      <selection activeCell="O99" sqref="O99"/>
    </sheetView>
  </sheetViews>
  <sheetFormatPr defaultColWidth="9.109375" defaultRowHeight="13.2" x14ac:dyDescent="0.25"/>
  <cols>
    <col min="1" max="1" width="36.44140625" style="2" customWidth="1"/>
    <col min="2" max="2" width="27.109375" style="2" customWidth="1"/>
    <col min="3" max="3" width="5.5546875" style="2" customWidth="1"/>
    <col min="4" max="4" width="34.5546875" style="2" customWidth="1"/>
    <col min="5" max="5" width="23.6640625" style="2" customWidth="1"/>
    <col min="6" max="6" width="2.5546875" style="2" customWidth="1"/>
    <col min="7" max="7" width="31.5546875" style="2" customWidth="1"/>
    <col min="8" max="8" width="23.6640625" style="2" customWidth="1"/>
    <col min="9" max="9" width="2.5546875" style="2" customWidth="1"/>
    <col min="10" max="10" width="23.6640625" style="2" customWidth="1"/>
    <col min="11" max="11" width="27.6640625" style="2" customWidth="1"/>
    <col min="12" max="12" width="2.5546875" style="2" customWidth="1"/>
    <col min="13" max="13" width="27.88671875" style="2" customWidth="1"/>
    <col min="14" max="14" width="5.109375" style="2" customWidth="1"/>
    <col min="15" max="15" width="26.5546875" style="2" customWidth="1"/>
    <col min="16" max="16384" width="9.109375" style="2"/>
  </cols>
  <sheetData>
    <row r="1" spans="1:15" ht="32.4" x14ac:dyDescent="0.55000000000000004">
      <c r="A1" s="53" t="s">
        <v>27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13.8" x14ac:dyDescent="0.25">
      <c r="C2" s="6"/>
      <c r="D2" s="6"/>
    </row>
    <row r="3" spans="1:15" ht="30" x14ac:dyDescent="0.5">
      <c r="A3" s="55" t="s">
        <v>43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5" ht="21.75" customHeight="1" x14ac:dyDescent="0.3">
      <c r="B4" s="59" t="s">
        <v>11</v>
      </c>
      <c r="C4" s="60"/>
      <c r="D4" s="60"/>
      <c r="J4" s="49" t="s">
        <v>7</v>
      </c>
    </row>
    <row r="5" spans="1:15" ht="21.75" customHeight="1" x14ac:dyDescent="0.3">
      <c r="B5" s="59" t="s">
        <v>12</v>
      </c>
      <c r="C5" s="60"/>
      <c r="D5" s="60"/>
      <c r="J5" s="49" t="s">
        <v>7</v>
      </c>
    </row>
    <row r="6" spans="1:15" ht="21.75" customHeight="1" x14ac:dyDescent="0.3">
      <c r="B6" s="59" t="s">
        <v>44</v>
      </c>
      <c r="C6" s="60"/>
      <c r="D6" s="60"/>
      <c r="K6" s="59" t="s">
        <v>35</v>
      </c>
      <c r="L6" s="60"/>
      <c r="M6" s="60"/>
    </row>
    <row r="7" spans="1:15" ht="21.75" customHeight="1" x14ac:dyDescent="0.3">
      <c r="B7" s="59" t="s">
        <v>13</v>
      </c>
      <c r="C7" s="60"/>
      <c r="D7" s="60"/>
      <c r="K7" s="59" t="s">
        <v>36</v>
      </c>
      <c r="L7" s="60"/>
      <c r="M7" s="60"/>
    </row>
    <row r="13" spans="1:15" ht="18" thickBot="1" x14ac:dyDescent="0.35">
      <c r="B13" s="65" t="s">
        <v>7</v>
      </c>
      <c r="C13" s="65"/>
      <c r="D13" s="65"/>
      <c r="J13" s="50" t="s">
        <v>10</v>
      </c>
      <c r="K13" s="63">
        <v>44935</v>
      </c>
      <c r="L13" s="64"/>
      <c r="M13" s="64"/>
    </row>
    <row r="14" spans="1:15" ht="17.399999999999999" x14ac:dyDescent="0.3">
      <c r="A14" s="7" t="s">
        <v>7</v>
      </c>
      <c r="B14" s="61" t="s">
        <v>14</v>
      </c>
      <c r="C14" s="62"/>
      <c r="D14" s="62"/>
    </row>
    <row r="15" spans="1:15" x14ac:dyDescent="0.25">
      <c r="A15" s="7"/>
      <c r="C15" s="7"/>
    </row>
    <row r="16" spans="1:15" x14ac:dyDescent="0.25">
      <c r="A16" s="7"/>
      <c r="C16" s="7"/>
    </row>
    <row r="17" spans="1:15" x14ac:dyDescent="0.25">
      <c r="A17" s="7"/>
      <c r="C17" s="7"/>
    </row>
    <row r="18" spans="1:15" ht="15.6" x14ac:dyDescent="0.3">
      <c r="A18" s="2" t="s">
        <v>7</v>
      </c>
      <c r="C18" s="8"/>
      <c r="D18" s="9"/>
      <c r="G18" s="10" t="s">
        <v>7</v>
      </c>
    </row>
    <row r="19" spans="1:15" ht="17.399999999999999" x14ac:dyDescent="0.3">
      <c r="A19" s="41" t="s">
        <v>0</v>
      </c>
    </row>
    <row r="20" spans="1:15" ht="16.8" x14ac:dyDescent="0.3">
      <c r="A20" s="7"/>
      <c r="J20" s="11" t="s">
        <v>6</v>
      </c>
    </row>
    <row r="21" spans="1:15" ht="16.8" x14ac:dyDescent="0.3">
      <c r="A21" s="11" t="s">
        <v>1</v>
      </c>
      <c r="C21" s="12"/>
      <c r="D21" s="11" t="s">
        <v>32</v>
      </c>
      <c r="E21" s="13"/>
      <c r="F21" s="13" t="s">
        <v>7</v>
      </c>
      <c r="G21" s="11" t="s">
        <v>2</v>
      </c>
      <c r="J21" s="11" t="s">
        <v>19</v>
      </c>
    </row>
    <row r="22" spans="1:15" ht="16.8" x14ac:dyDescent="0.3">
      <c r="A22" s="14" t="s">
        <v>45</v>
      </c>
      <c r="B22" s="3">
        <f>4986716.99-215912.36</f>
        <v>4770804.63</v>
      </c>
      <c r="D22" s="51" t="s">
        <v>37</v>
      </c>
      <c r="E22" s="46">
        <f>3231918-1093820</f>
        <v>2138098</v>
      </c>
      <c r="G22" s="11" t="s">
        <v>41</v>
      </c>
      <c r="H22" s="3">
        <v>12500000</v>
      </c>
      <c r="I22" s="12"/>
      <c r="J22" s="11" t="s">
        <v>22</v>
      </c>
      <c r="K22" s="3">
        <v>6730787.5899999999</v>
      </c>
      <c r="L22" s="12"/>
      <c r="M22" s="11" t="s">
        <v>3</v>
      </c>
      <c r="O22" s="45">
        <f>E22+H22+K22+B22</f>
        <v>26139690.219999999</v>
      </c>
    </row>
    <row r="23" spans="1:15" x14ac:dyDescent="0.25">
      <c r="D23" s="51" t="s">
        <v>38</v>
      </c>
      <c r="F23" s="13"/>
      <c r="G23" s="16"/>
      <c r="J23" s="57" t="s">
        <v>40</v>
      </c>
      <c r="K23" s="58"/>
    </row>
    <row r="24" spans="1:15" ht="16.8" x14ac:dyDescent="0.3">
      <c r="D24" s="11"/>
      <c r="E24" s="5"/>
      <c r="J24" s="15" t="s">
        <v>39</v>
      </c>
      <c r="K24" s="48"/>
      <c r="M24" s="18" t="s">
        <v>4</v>
      </c>
      <c r="N24" s="19"/>
      <c r="O24" s="4">
        <f>25427726.18-1309732.36</f>
        <v>24117993.82</v>
      </c>
    </row>
    <row r="25" spans="1:15" x14ac:dyDescent="0.25">
      <c r="D25" s="15"/>
      <c r="J25" s="17" t="s">
        <v>7</v>
      </c>
    </row>
    <row r="26" spans="1:15" ht="16.8" x14ac:dyDescent="0.3">
      <c r="D26" s="11"/>
      <c r="E26" s="5"/>
      <c r="F26" s="12"/>
      <c r="J26" s="17" t="s">
        <v>7</v>
      </c>
      <c r="M26" s="11" t="s">
        <v>33</v>
      </c>
    </row>
    <row r="27" spans="1:15" ht="16.8" x14ac:dyDescent="0.3">
      <c r="M27" s="11" t="s">
        <v>5</v>
      </c>
      <c r="O27" s="45">
        <f>+O22-O24</f>
        <v>2021696.3999999985</v>
      </c>
    </row>
    <row r="28" spans="1:15" ht="16.8" x14ac:dyDescent="0.3">
      <c r="D28" s="20"/>
      <c r="E28" s="21"/>
    </row>
    <row r="30" spans="1:15" ht="15.6" x14ac:dyDescent="0.3">
      <c r="D30" s="22"/>
      <c r="E30" s="23"/>
    </row>
    <row r="32" spans="1:15" ht="17.399999999999999" x14ac:dyDescent="0.3">
      <c r="A32" s="41" t="s">
        <v>15</v>
      </c>
      <c r="B32" s="24"/>
    </row>
    <row r="33" spans="1:15" ht="16.8" x14ac:dyDescent="0.3">
      <c r="J33" s="11" t="s">
        <v>6</v>
      </c>
    </row>
    <row r="34" spans="1:15" ht="16.8" x14ac:dyDescent="0.3">
      <c r="A34" s="11" t="s">
        <v>1</v>
      </c>
      <c r="D34" s="11" t="s">
        <v>32</v>
      </c>
      <c r="E34" s="2" t="s">
        <v>7</v>
      </c>
      <c r="G34" s="2" t="s">
        <v>7</v>
      </c>
      <c r="J34" s="11" t="s">
        <v>19</v>
      </c>
      <c r="M34" s="2" t="s">
        <v>7</v>
      </c>
    </row>
    <row r="35" spans="1:15" ht="16.8" x14ac:dyDescent="0.3">
      <c r="A35" s="14" t="str">
        <f>A22</f>
        <v>BALANCE JULY 1, 2023</v>
      </c>
      <c r="B35" s="3">
        <v>-524575.68999999994</v>
      </c>
      <c r="C35" s="12"/>
      <c r="D35" s="51" t="s">
        <v>37</v>
      </c>
      <c r="E35" s="46">
        <v>41199</v>
      </c>
      <c r="F35" s="13"/>
      <c r="G35" s="2" t="s">
        <v>7</v>
      </c>
      <c r="H35" s="13" t="s">
        <v>7</v>
      </c>
      <c r="I35" s="13"/>
      <c r="J35" s="11" t="s">
        <v>22</v>
      </c>
      <c r="K35" s="3">
        <v>7527150.4699999997</v>
      </c>
      <c r="L35" s="12"/>
      <c r="M35" s="11" t="s">
        <v>3</v>
      </c>
      <c r="O35" s="45">
        <f>B35+E35+K35</f>
        <v>7043773.7799999993</v>
      </c>
    </row>
    <row r="36" spans="1:15" x14ac:dyDescent="0.25">
      <c r="D36" s="51" t="s">
        <v>38</v>
      </c>
      <c r="J36" s="57" t="s">
        <v>40</v>
      </c>
      <c r="K36" s="58"/>
      <c r="M36" s="19" t="s">
        <v>7</v>
      </c>
      <c r="N36" s="19"/>
    </row>
    <row r="37" spans="1:15" ht="16.8" x14ac:dyDescent="0.3">
      <c r="D37" s="11"/>
      <c r="E37" s="5"/>
      <c r="F37" s="13"/>
      <c r="J37" s="15" t="s">
        <v>39</v>
      </c>
      <c r="K37" s="48"/>
      <c r="M37" s="18" t="s">
        <v>4</v>
      </c>
      <c r="N37" s="19"/>
      <c r="O37" s="4">
        <v>4041305.44</v>
      </c>
    </row>
    <row r="38" spans="1:15" x14ac:dyDescent="0.25">
      <c r="D38" s="15"/>
      <c r="J38" s="17" t="s">
        <v>7</v>
      </c>
      <c r="M38" s="2" t="s">
        <v>7</v>
      </c>
    </row>
    <row r="39" spans="1:15" ht="16.8" x14ac:dyDescent="0.3">
      <c r="D39" s="11"/>
      <c r="E39" s="5"/>
      <c r="J39" s="17" t="s">
        <v>7</v>
      </c>
      <c r="M39" s="11" t="s">
        <v>33</v>
      </c>
    </row>
    <row r="40" spans="1:15" ht="16.8" x14ac:dyDescent="0.3">
      <c r="M40" s="11" t="s">
        <v>5</v>
      </c>
      <c r="O40" s="45">
        <f>+O35-O37</f>
        <v>3002468.3399999994</v>
      </c>
    </row>
    <row r="41" spans="1:15" ht="16.8" x14ac:dyDescent="0.3">
      <c r="D41" s="20"/>
      <c r="E41" s="21"/>
      <c r="M41" s="6"/>
    </row>
    <row r="42" spans="1:15" ht="13.8" x14ac:dyDescent="0.25">
      <c r="M42" s="6"/>
    </row>
    <row r="44" spans="1:15" ht="17.399999999999999" x14ac:dyDescent="0.3">
      <c r="A44" s="41" t="s">
        <v>26</v>
      </c>
      <c r="D44" s="7"/>
      <c r="E44" s="25"/>
      <c r="O44" s="25"/>
    </row>
    <row r="45" spans="1:15" ht="18.75" customHeight="1" x14ac:dyDescent="0.3">
      <c r="A45" s="26"/>
      <c r="D45" s="7"/>
      <c r="E45" s="25"/>
      <c r="J45" s="11"/>
      <c r="O45" s="25"/>
    </row>
    <row r="46" spans="1:15" ht="16.8" x14ac:dyDescent="0.3">
      <c r="A46" s="11" t="s">
        <v>1</v>
      </c>
      <c r="D46" s="11" t="s">
        <v>32</v>
      </c>
      <c r="J46" s="11"/>
      <c r="O46" s="25"/>
    </row>
    <row r="47" spans="1:15" ht="16.8" x14ac:dyDescent="0.3">
      <c r="A47" s="14" t="str">
        <f>A22</f>
        <v>BALANCE JULY 1, 2023</v>
      </c>
      <c r="B47" s="3">
        <v>215912.36</v>
      </c>
      <c r="D47" s="51" t="s">
        <v>37</v>
      </c>
      <c r="E47" s="46">
        <v>1093820</v>
      </c>
      <c r="J47" s="11"/>
      <c r="K47" s="52"/>
      <c r="M47" s="11" t="s">
        <v>3</v>
      </c>
      <c r="O47" s="45">
        <f>B47+E47</f>
        <v>1309732.3599999999</v>
      </c>
    </row>
    <row r="48" spans="1:15" x14ac:dyDescent="0.25">
      <c r="D48" s="51" t="s">
        <v>38</v>
      </c>
      <c r="J48" s="57"/>
      <c r="K48" s="58"/>
      <c r="M48" s="19" t="s">
        <v>7</v>
      </c>
      <c r="N48" s="19"/>
    </row>
    <row r="49" spans="1:15" ht="16.8" x14ac:dyDescent="0.3">
      <c r="D49" s="11"/>
      <c r="E49" s="5"/>
      <c r="J49" s="15"/>
      <c r="K49" s="48"/>
      <c r="M49" s="18" t="s">
        <v>4</v>
      </c>
      <c r="N49" s="19"/>
      <c r="O49" s="4">
        <v>1309732.3600000001</v>
      </c>
    </row>
    <row r="50" spans="1:15" ht="13.5" customHeight="1" x14ac:dyDescent="0.25">
      <c r="D50" s="15"/>
      <c r="J50" s="17" t="s">
        <v>7</v>
      </c>
      <c r="M50" s="2" t="s">
        <v>7</v>
      </c>
    </row>
    <row r="51" spans="1:15" ht="16.8" x14ac:dyDescent="0.3">
      <c r="D51" s="11"/>
      <c r="E51" s="5"/>
      <c r="M51" s="11" t="s">
        <v>33</v>
      </c>
    </row>
    <row r="52" spans="1:15" ht="16.8" x14ac:dyDescent="0.3">
      <c r="M52" s="11" t="s">
        <v>5</v>
      </c>
      <c r="O52" s="45">
        <f>+O47-O49</f>
        <v>0</v>
      </c>
    </row>
    <row r="53" spans="1:15" ht="16.8" x14ac:dyDescent="0.3">
      <c r="D53" s="20"/>
      <c r="E53" s="21"/>
      <c r="M53" s="6"/>
    </row>
    <row r="54" spans="1:15" ht="15.6" x14ac:dyDescent="0.3">
      <c r="D54" s="22"/>
      <c r="E54" s="23"/>
      <c r="M54" s="6"/>
    </row>
    <row r="55" spans="1:15" ht="15.6" x14ac:dyDescent="0.3">
      <c r="D55" s="22"/>
      <c r="E55" s="23"/>
      <c r="M55" s="6"/>
    </row>
    <row r="56" spans="1:15" ht="17.399999999999999" x14ac:dyDescent="0.3">
      <c r="A56" s="41" t="s">
        <v>16</v>
      </c>
      <c r="B56" s="8" t="s">
        <v>7</v>
      </c>
      <c r="C56" s="8"/>
    </row>
    <row r="57" spans="1:15" ht="16.8" x14ac:dyDescent="0.3">
      <c r="J57" s="11" t="s">
        <v>6</v>
      </c>
    </row>
    <row r="58" spans="1:15" ht="16.8" x14ac:dyDescent="0.3">
      <c r="A58" s="11" t="s">
        <v>1</v>
      </c>
      <c r="C58" s="12"/>
      <c r="D58" s="11" t="s">
        <v>32</v>
      </c>
      <c r="F58" s="13"/>
      <c r="J58" s="11" t="s">
        <v>19</v>
      </c>
    </row>
    <row r="59" spans="1:15" ht="16.8" x14ac:dyDescent="0.3">
      <c r="A59" s="14" t="str">
        <f>A22</f>
        <v>BALANCE JULY 1, 2023</v>
      </c>
      <c r="B59" s="3">
        <v>326554.84000000003</v>
      </c>
      <c r="D59" s="51" t="s">
        <v>37</v>
      </c>
      <c r="E59" s="46">
        <v>487607</v>
      </c>
      <c r="J59" s="11" t="s">
        <v>22</v>
      </c>
      <c r="K59" s="3">
        <v>0</v>
      </c>
      <c r="L59" s="12"/>
      <c r="M59" s="11" t="s">
        <v>3</v>
      </c>
      <c r="O59" s="45">
        <f>+E59+K59+B59</f>
        <v>814161.84000000008</v>
      </c>
    </row>
    <row r="60" spans="1:15" x14ac:dyDescent="0.25">
      <c r="D60" s="51" t="s">
        <v>38</v>
      </c>
      <c r="F60" s="13"/>
      <c r="J60" s="57" t="s">
        <v>40</v>
      </c>
      <c r="K60" s="58"/>
      <c r="M60" s="19" t="s">
        <v>7</v>
      </c>
      <c r="N60" s="19"/>
    </row>
    <row r="61" spans="1:15" ht="16.8" x14ac:dyDescent="0.3">
      <c r="D61" s="11"/>
      <c r="E61" s="5"/>
      <c r="J61" s="15" t="s">
        <v>39</v>
      </c>
      <c r="K61" s="48"/>
      <c r="M61" s="18" t="s">
        <v>4</v>
      </c>
      <c r="N61" s="19"/>
      <c r="O61" s="4">
        <v>505438.34</v>
      </c>
    </row>
    <row r="62" spans="1:15" x14ac:dyDescent="0.25">
      <c r="D62" s="15"/>
      <c r="F62" s="12"/>
      <c r="J62" s="17" t="s">
        <v>7</v>
      </c>
      <c r="M62" s="2" t="s">
        <v>7</v>
      </c>
    </row>
    <row r="63" spans="1:15" ht="16.8" x14ac:dyDescent="0.3">
      <c r="D63" s="11"/>
      <c r="E63" s="5"/>
      <c r="J63" s="17" t="s">
        <v>7</v>
      </c>
      <c r="M63" s="11" t="s">
        <v>33</v>
      </c>
    </row>
    <row r="64" spans="1:15" ht="16.8" x14ac:dyDescent="0.3">
      <c r="D64" s="22"/>
      <c r="E64" s="23"/>
      <c r="M64" s="11" t="s">
        <v>5</v>
      </c>
      <c r="O64" s="45">
        <f>+O59-O61</f>
        <v>308723.50000000006</v>
      </c>
    </row>
    <row r="65" spans="1:15" ht="16.8" x14ac:dyDescent="0.3">
      <c r="D65" s="20"/>
      <c r="E65" s="21"/>
      <c r="M65" s="6"/>
    </row>
    <row r="66" spans="1:15" ht="15.6" x14ac:dyDescent="0.3">
      <c r="D66" s="22"/>
      <c r="E66" s="23"/>
      <c r="M66" s="6"/>
    </row>
    <row r="68" spans="1:15" ht="17.399999999999999" x14ac:dyDescent="0.3">
      <c r="A68" s="41" t="s">
        <v>17</v>
      </c>
      <c r="B68" s="8" t="s">
        <v>7</v>
      </c>
      <c r="C68" s="8"/>
    </row>
    <row r="69" spans="1:15" ht="16.8" x14ac:dyDescent="0.3">
      <c r="J69" s="11" t="s">
        <v>6</v>
      </c>
    </row>
    <row r="70" spans="1:15" ht="16.8" x14ac:dyDescent="0.3">
      <c r="A70" s="11" t="s">
        <v>1</v>
      </c>
      <c r="D70" s="11" t="s">
        <v>32</v>
      </c>
      <c r="G70" s="11" t="s">
        <v>2</v>
      </c>
      <c r="J70" s="11" t="s">
        <v>19</v>
      </c>
    </row>
    <row r="71" spans="1:15" ht="16.8" x14ac:dyDescent="0.3">
      <c r="A71" s="14" t="str">
        <f>A22</f>
        <v>BALANCE JULY 1, 2023</v>
      </c>
      <c r="B71" s="3">
        <v>4279965.33</v>
      </c>
      <c r="C71" s="12"/>
      <c r="D71" s="51" t="s">
        <v>37</v>
      </c>
      <c r="E71" s="46">
        <v>82399</v>
      </c>
      <c r="F71" s="13"/>
      <c r="G71" s="11" t="s">
        <v>41</v>
      </c>
      <c r="H71" s="1">
        <v>0</v>
      </c>
      <c r="I71" s="12"/>
      <c r="J71" s="11" t="s">
        <v>22</v>
      </c>
      <c r="K71" s="3">
        <v>1000000</v>
      </c>
      <c r="L71" s="12"/>
      <c r="M71" s="11" t="s">
        <v>3</v>
      </c>
      <c r="O71" s="45">
        <f>+B71+K71+H71+E71</f>
        <v>5362364.33</v>
      </c>
    </row>
    <row r="72" spans="1:15" x14ac:dyDescent="0.25">
      <c r="A72" s="27" t="s">
        <v>7</v>
      </c>
      <c r="B72" s="12" t="s">
        <v>7</v>
      </c>
      <c r="D72" s="51" t="s">
        <v>38</v>
      </c>
      <c r="E72" s="13" t="s">
        <v>7</v>
      </c>
      <c r="G72" s="16"/>
      <c r="J72" s="57" t="s">
        <v>40</v>
      </c>
      <c r="K72" s="58"/>
      <c r="M72" s="19" t="s">
        <v>7</v>
      </c>
      <c r="N72" s="19"/>
    </row>
    <row r="73" spans="1:15" ht="16.8" x14ac:dyDescent="0.3">
      <c r="D73" s="11"/>
      <c r="E73" s="5"/>
      <c r="F73" s="13"/>
      <c r="J73" s="15" t="s">
        <v>39</v>
      </c>
      <c r="K73" s="48"/>
      <c r="M73" s="18" t="s">
        <v>4</v>
      </c>
      <c r="N73" s="19"/>
      <c r="O73" s="4">
        <v>121500</v>
      </c>
    </row>
    <row r="74" spans="1:15" x14ac:dyDescent="0.25">
      <c r="D74" s="15"/>
      <c r="E74" s="28"/>
      <c r="J74" s="17" t="s">
        <v>7</v>
      </c>
      <c r="M74" s="2" t="s">
        <v>7</v>
      </c>
    </row>
    <row r="75" spans="1:15" ht="16.8" x14ac:dyDescent="0.3">
      <c r="D75" s="11"/>
      <c r="E75" s="5"/>
      <c r="F75" s="12"/>
      <c r="J75" s="17" t="s">
        <v>7</v>
      </c>
      <c r="M75" s="11" t="s">
        <v>33</v>
      </c>
    </row>
    <row r="76" spans="1:15" ht="16.8" x14ac:dyDescent="0.3">
      <c r="M76" s="11" t="s">
        <v>5</v>
      </c>
      <c r="O76" s="45">
        <f>+O71-O73</f>
        <v>5240864.33</v>
      </c>
    </row>
    <row r="77" spans="1:15" ht="16.8" x14ac:dyDescent="0.3">
      <c r="D77" s="20"/>
      <c r="E77" s="21"/>
    </row>
    <row r="78" spans="1:15" x14ac:dyDescent="0.25">
      <c r="D78" s="15"/>
      <c r="E78" s="12" t="s">
        <v>7</v>
      </c>
    </row>
    <row r="79" spans="1:15" ht="15.6" x14ac:dyDescent="0.3">
      <c r="M79" s="6"/>
      <c r="O79" s="23"/>
    </row>
    <row r="80" spans="1:15" ht="17.399999999999999" x14ac:dyDescent="0.3">
      <c r="A80" s="26"/>
      <c r="M80" s="6"/>
      <c r="O80" s="23"/>
    </row>
    <row r="81" spans="1:15" ht="17.399999999999999" x14ac:dyDescent="0.3">
      <c r="A81" s="41" t="s">
        <v>18</v>
      </c>
    </row>
    <row r="82" spans="1:15" ht="16.8" x14ac:dyDescent="0.3">
      <c r="J82" s="11" t="s">
        <v>6</v>
      </c>
    </row>
    <row r="83" spans="1:15" ht="16.8" x14ac:dyDescent="0.3">
      <c r="A83" s="11" t="s">
        <v>1</v>
      </c>
      <c r="G83" s="2" t="s">
        <v>7</v>
      </c>
      <c r="J83" s="11" t="s">
        <v>19</v>
      </c>
    </row>
    <row r="84" spans="1:15" ht="16.8" x14ac:dyDescent="0.3">
      <c r="A84" s="14" t="str">
        <f>A22</f>
        <v>BALANCE JULY 1, 2023</v>
      </c>
      <c r="B84" s="3">
        <v>563713.1</v>
      </c>
      <c r="C84" s="12"/>
      <c r="G84" s="2" t="s">
        <v>7</v>
      </c>
      <c r="H84" s="12" t="s">
        <v>7</v>
      </c>
      <c r="I84" s="12"/>
      <c r="J84" s="11" t="s">
        <v>22</v>
      </c>
      <c r="K84" s="3">
        <v>1078843</v>
      </c>
      <c r="L84" s="12"/>
      <c r="M84" s="11" t="s">
        <v>3</v>
      </c>
      <c r="O84" s="45">
        <f>+B84+K84</f>
        <v>1642556.1</v>
      </c>
    </row>
    <row r="85" spans="1:15" ht="13.5" customHeight="1" x14ac:dyDescent="0.35">
      <c r="D85" s="29"/>
      <c r="J85" s="15"/>
      <c r="M85" s="19" t="s">
        <v>7</v>
      </c>
      <c r="N85" s="19"/>
    </row>
    <row r="86" spans="1:15" ht="16.8" x14ac:dyDescent="0.3">
      <c r="J86" s="15"/>
      <c r="M86" s="18" t="s">
        <v>4</v>
      </c>
      <c r="N86" s="19"/>
      <c r="O86" s="4">
        <v>1281138.03</v>
      </c>
    </row>
    <row r="87" spans="1:15" ht="15.6" x14ac:dyDescent="0.3">
      <c r="D87" s="30"/>
    </row>
    <row r="88" spans="1:15" ht="16.8" x14ac:dyDescent="0.3">
      <c r="M88" s="11" t="s">
        <v>33</v>
      </c>
    </row>
    <row r="89" spans="1:15" ht="16.8" x14ac:dyDescent="0.3">
      <c r="G89" s="2" t="s">
        <v>7</v>
      </c>
      <c r="M89" s="11" t="s">
        <v>5</v>
      </c>
      <c r="O89" s="45">
        <f>+O84-O86</f>
        <v>361418.07000000007</v>
      </c>
    </row>
    <row r="90" spans="1:15" ht="15.6" x14ac:dyDescent="0.3">
      <c r="M90" s="6"/>
      <c r="O90" s="23"/>
    </row>
    <row r="91" spans="1:15" ht="15.6" x14ac:dyDescent="0.3">
      <c r="M91" s="6"/>
      <c r="O91" s="23"/>
    </row>
    <row r="92" spans="1:15" ht="17.399999999999999" x14ac:dyDescent="0.3">
      <c r="A92" s="26"/>
      <c r="M92" s="6"/>
      <c r="O92" s="23"/>
    </row>
    <row r="93" spans="1:15" ht="17.399999999999999" x14ac:dyDescent="0.3">
      <c r="A93" s="41" t="s">
        <v>8</v>
      </c>
      <c r="M93" s="6"/>
      <c r="O93" s="23"/>
    </row>
    <row r="94" spans="1:15" ht="16.8" x14ac:dyDescent="0.3">
      <c r="J94" s="11" t="s">
        <v>6</v>
      </c>
      <c r="M94" s="6"/>
      <c r="O94" s="23"/>
    </row>
    <row r="95" spans="1:15" ht="16.8" x14ac:dyDescent="0.3">
      <c r="A95" s="11" t="s">
        <v>1</v>
      </c>
      <c r="J95" s="11" t="s">
        <v>19</v>
      </c>
      <c r="M95" s="6"/>
      <c r="O95" s="23"/>
    </row>
    <row r="96" spans="1:15" ht="16.8" x14ac:dyDescent="0.3">
      <c r="A96" s="14" t="str">
        <f>A22</f>
        <v>BALANCE JULY 1, 2023</v>
      </c>
      <c r="B96" s="3">
        <v>0</v>
      </c>
      <c r="C96" s="12"/>
      <c r="G96" s="2" t="s">
        <v>7</v>
      </c>
      <c r="H96" s="12" t="s">
        <v>7</v>
      </c>
      <c r="I96" s="12"/>
      <c r="J96" s="11" t="s">
        <v>22</v>
      </c>
      <c r="K96" s="3">
        <v>0</v>
      </c>
      <c r="L96" s="12"/>
      <c r="M96" s="11" t="s">
        <v>3</v>
      </c>
      <c r="O96" s="45">
        <f>+B96+K96</f>
        <v>0</v>
      </c>
    </row>
    <row r="97" spans="1:15" x14ac:dyDescent="0.25">
      <c r="J97" s="15"/>
      <c r="M97" s="19" t="s">
        <v>7</v>
      </c>
      <c r="N97" s="19"/>
    </row>
    <row r="98" spans="1:15" ht="16.8" x14ac:dyDescent="0.3">
      <c r="J98" s="15"/>
      <c r="M98" s="18" t="s">
        <v>4</v>
      </c>
      <c r="N98" s="19"/>
      <c r="O98" s="4">
        <v>0</v>
      </c>
    </row>
    <row r="99" spans="1:15" x14ac:dyDescent="0.25">
      <c r="M99" s="2" t="s">
        <v>7</v>
      </c>
    </row>
    <row r="100" spans="1:15" ht="16.8" x14ac:dyDescent="0.3">
      <c r="M100" s="11" t="s">
        <v>33</v>
      </c>
    </row>
    <row r="101" spans="1:15" ht="16.8" x14ac:dyDescent="0.3">
      <c r="M101" s="11" t="s">
        <v>5</v>
      </c>
      <c r="O101" s="45">
        <f>+O96-O98</f>
        <v>0</v>
      </c>
    </row>
    <row r="105" spans="1:15" ht="17.399999999999999" x14ac:dyDescent="0.3">
      <c r="A105" s="41" t="s">
        <v>42</v>
      </c>
    </row>
    <row r="106" spans="1:15" ht="16.8" x14ac:dyDescent="0.3">
      <c r="C106" s="12"/>
      <c r="D106" s="7"/>
      <c r="G106" s="2" t="s">
        <v>7</v>
      </c>
      <c r="H106" s="12" t="s">
        <v>7</v>
      </c>
      <c r="I106" s="12"/>
      <c r="J106" s="11" t="s">
        <v>6</v>
      </c>
    </row>
    <row r="107" spans="1:15" ht="16.8" x14ac:dyDescent="0.3">
      <c r="A107" s="11" t="s">
        <v>1</v>
      </c>
      <c r="J107" s="11" t="s">
        <v>19</v>
      </c>
    </row>
    <row r="108" spans="1:15" ht="16.8" x14ac:dyDescent="0.3">
      <c r="A108" s="14" t="str">
        <f>A22</f>
        <v>BALANCE JULY 1, 2023</v>
      </c>
      <c r="B108" s="3">
        <v>50175.7</v>
      </c>
      <c r="J108" s="11" t="s">
        <v>22</v>
      </c>
      <c r="K108" s="3">
        <v>378758.06</v>
      </c>
      <c r="L108" s="12"/>
      <c r="M108" s="11" t="s">
        <v>3</v>
      </c>
      <c r="O108" s="45">
        <f>+B108+K108</f>
        <v>428933.76</v>
      </c>
    </row>
    <row r="109" spans="1:15" x14ac:dyDescent="0.25">
      <c r="J109" s="15"/>
    </row>
    <row r="110" spans="1:15" ht="16.8" x14ac:dyDescent="0.3">
      <c r="J110" s="15"/>
      <c r="M110" s="18" t="s">
        <v>4</v>
      </c>
      <c r="N110" s="19"/>
      <c r="O110" s="4">
        <v>248768.12</v>
      </c>
    </row>
    <row r="111" spans="1:15" x14ac:dyDescent="0.25">
      <c r="M111" s="2" t="s">
        <v>7</v>
      </c>
    </row>
    <row r="112" spans="1:15" ht="16.8" x14ac:dyDescent="0.3">
      <c r="M112" s="11" t="s">
        <v>33</v>
      </c>
    </row>
    <row r="113" spans="1:15" ht="16.8" x14ac:dyDescent="0.3">
      <c r="M113" s="11" t="s">
        <v>5</v>
      </c>
      <c r="O113" s="45">
        <f>+O108-O110</f>
        <v>180165.64</v>
      </c>
    </row>
    <row r="116" spans="1:15" ht="17.399999999999999" x14ac:dyDescent="0.3">
      <c r="A116" s="42" t="s">
        <v>30</v>
      </c>
    </row>
    <row r="117" spans="1:15" ht="17.399999999999999" x14ac:dyDescent="0.3">
      <c r="A117" s="41" t="s">
        <v>31</v>
      </c>
    </row>
    <row r="118" spans="1:15" ht="17.399999999999999" x14ac:dyDescent="0.3">
      <c r="A118" s="26"/>
      <c r="J118" s="11" t="s">
        <v>6</v>
      </c>
    </row>
    <row r="119" spans="1:15" ht="16.8" x14ac:dyDescent="0.3">
      <c r="A119" s="11" t="s">
        <v>1</v>
      </c>
      <c r="G119" s="2" t="s">
        <v>7</v>
      </c>
      <c r="J119" s="11" t="s">
        <v>19</v>
      </c>
    </row>
    <row r="120" spans="1:15" ht="16.8" x14ac:dyDescent="0.3">
      <c r="A120" s="14" t="str">
        <f>A22</f>
        <v>BALANCE JULY 1, 2023</v>
      </c>
      <c r="B120" s="3">
        <v>0</v>
      </c>
      <c r="C120" s="12"/>
      <c r="G120" s="2" t="s">
        <v>7</v>
      </c>
      <c r="H120" s="12" t="s">
        <v>7</v>
      </c>
      <c r="I120" s="12"/>
      <c r="J120" s="11" t="s">
        <v>22</v>
      </c>
      <c r="K120" s="3">
        <v>0</v>
      </c>
      <c r="L120" s="12"/>
      <c r="M120" s="11" t="s">
        <v>3</v>
      </c>
      <c r="O120" s="45">
        <f>+B120+K120</f>
        <v>0</v>
      </c>
    </row>
    <row r="121" spans="1:15" x14ac:dyDescent="0.25">
      <c r="J121" s="15"/>
      <c r="M121" s="19" t="s">
        <v>7</v>
      </c>
      <c r="N121" s="19"/>
    </row>
    <row r="122" spans="1:15" ht="16.8" x14ac:dyDescent="0.3">
      <c r="A122" s="7" t="s">
        <v>7</v>
      </c>
      <c r="B122" s="31" t="s">
        <v>7</v>
      </c>
      <c r="C122" s="31"/>
      <c r="D122" s="31" t="s">
        <v>7</v>
      </c>
      <c r="E122" s="31" t="s">
        <v>7</v>
      </c>
      <c r="F122" s="31"/>
      <c r="H122" s="31" t="s">
        <v>7</v>
      </c>
      <c r="I122" s="31"/>
      <c r="J122" s="15"/>
      <c r="K122" s="31" t="s">
        <v>7</v>
      </c>
      <c r="L122" s="31"/>
      <c r="M122" s="18" t="s">
        <v>4</v>
      </c>
      <c r="N122" s="19"/>
      <c r="O122" s="4">
        <v>0</v>
      </c>
    </row>
    <row r="123" spans="1:15" ht="15" x14ac:dyDescent="0.25">
      <c r="A123" s="7"/>
      <c r="B123" s="31"/>
      <c r="C123" s="31"/>
      <c r="D123" s="31"/>
      <c r="E123" s="31"/>
      <c r="F123" s="31"/>
      <c r="H123" s="31"/>
      <c r="I123" s="31"/>
      <c r="K123" s="31"/>
      <c r="L123" s="31"/>
      <c r="M123" s="32"/>
      <c r="N123" s="19"/>
      <c r="O123" s="33"/>
    </row>
    <row r="124" spans="1:15" ht="16.8" x14ac:dyDescent="0.3">
      <c r="A124" s="7"/>
      <c r="B124" s="31"/>
      <c r="C124" s="31"/>
      <c r="D124" s="31"/>
      <c r="E124" s="31"/>
      <c r="F124" s="31"/>
      <c r="H124" s="31"/>
      <c r="I124" s="31"/>
      <c r="K124" s="31"/>
      <c r="L124" s="31"/>
      <c r="M124" s="11" t="s">
        <v>33</v>
      </c>
    </row>
    <row r="125" spans="1:15" ht="16.8" x14ac:dyDescent="0.3">
      <c r="A125" s="7"/>
      <c r="B125" s="31"/>
      <c r="C125" s="31"/>
      <c r="D125" s="31"/>
      <c r="E125" s="31"/>
      <c r="F125" s="31"/>
      <c r="H125" s="31"/>
      <c r="I125" s="31"/>
      <c r="K125" s="31"/>
      <c r="L125" s="31"/>
      <c r="M125" s="11" t="s">
        <v>5</v>
      </c>
      <c r="O125" s="45">
        <f>+O120-O122</f>
        <v>0</v>
      </c>
    </row>
    <row r="126" spans="1:15" ht="15.6" x14ac:dyDescent="0.3">
      <c r="A126" s="7"/>
      <c r="B126" s="31"/>
      <c r="C126" s="31"/>
      <c r="D126" s="31"/>
      <c r="E126" s="31"/>
      <c r="F126" s="31"/>
      <c r="H126" s="31"/>
      <c r="I126" s="31"/>
      <c r="K126" s="31"/>
      <c r="L126" s="31"/>
      <c r="M126" s="6"/>
      <c r="O126" s="23"/>
    </row>
    <row r="127" spans="1:15" ht="15.6" x14ac:dyDescent="0.3">
      <c r="A127" s="7"/>
      <c r="B127" s="31"/>
      <c r="C127" s="31"/>
      <c r="D127" s="31"/>
      <c r="E127" s="31"/>
      <c r="F127" s="31"/>
      <c r="H127" s="31"/>
      <c r="I127" s="31"/>
      <c r="K127" s="31"/>
      <c r="L127" s="31"/>
      <c r="M127" s="6"/>
      <c r="O127" s="23"/>
    </row>
    <row r="128" spans="1:15" ht="15.6" x14ac:dyDescent="0.3">
      <c r="A128" s="7"/>
      <c r="B128" s="31"/>
      <c r="C128" s="31"/>
      <c r="D128" s="31"/>
      <c r="E128" s="31"/>
      <c r="F128" s="31"/>
      <c r="H128" s="31"/>
      <c r="I128" s="31"/>
      <c r="K128" s="31"/>
      <c r="L128" s="31"/>
      <c r="M128" s="6"/>
      <c r="O128" s="23"/>
    </row>
    <row r="129" spans="1:15" ht="15.6" x14ac:dyDescent="0.3">
      <c r="A129" s="7"/>
      <c r="B129" s="31"/>
      <c r="C129" s="31"/>
      <c r="D129" s="31"/>
      <c r="E129" s="31"/>
      <c r="F129" s="31"/>
      <c r="H129" s="31"/>
      <c r="I129" s="31"/>
      <c r="K129" s="31"/>
      <c r="L129" s="31"/>
      <c r="M129" s="6"/>
      <c r="O129" s="23"/>
    </row>
    <row r="130" spans="1:15" ht="15.6" x14ac:dyDescent="0.3">
      <c r="A130" s="7"/>
      <c r="B130" s="31"/>
      <c r="C130" s="31"/>
      <c r="D130" s="31"/>
      <c r="E130" s="31"/>
      <c r="F130" s="31"/>
      <c r="H130" s="31"/>
      <c r="I130" s="31"/>
      <c r="K130" s="31"/>
      <c r="L130" s="31"/>
      <c r="M130" s="6"/>
      <c r="O130" s="23"/>
    </row>
    <row r="131" spans="1:15" ht="15.6" x14ac:dyDescent="0.3">
      <c r="A131" s="7"/>
      <c r="B131" s="31"/>
      <c r="C131" s="31"/>
      <c r="D131" s="31"/>
      <c r="E131" s="31"/>
      <c r="F131" s="31"/>
      <c r="H131" s="31"/>
      <c r="I131" s="31"/>
      <c r="K131" s="31"/>
      <c r="L131" s="31"/>
      <c r="M131" s="6"/>
      <c r="O131" s="23"/>
    </row>
    <row r="132" spans="1:15" ht="15.6" x14ac:dyDescent="0.3">
      <c r="A132" s="7"/>
      <c r="B132" s="31"/>
      <c r="C132" s="31"/>
      <c r="D132" s="31"/>
      <c r="E132" s="31"/>
      <c r="F132" s="31"/>
      <c r="H132" s="31"/>
      <c r="I132" s="31"/>
      <c r="K132" s="31"/>
      <c r="L132" s="31"/>
      <c r="M132" s="6"/>
      <c r="O132" s="23"/>
    </row>
    <row r="133" spans="1:15" x14ac:dyDescent="0.25">
      <c r="A133" s="7"/>
      <c r="B133" s="31"/>
      <c r="C133" s="31"/>
      <c r="D133" s="31"/>
      <c r="E133" s="31"/>
      <c r="F133" s="31"/>
      <c r="H133" s="31"/>
      <c r="I133" s="31"/>
      <c r="K133" s="31"/>
      <c r="L133" s="31"/>
      <c r="M133" s="19"/>
      <c r="N133" s="19"/>
      <c r="O133" s="34"/>
    </row>
    <row r="134" spans="1:15" ht="21" x14ac:dyDescent="0.4">
      <c r="A134" s="35" t="s">
        <v>9</v>
      </c>
      <c r="B134" s="43">
        <f>SUM(B22+B35+B47+B59+B71+B84+B96+B108+B120)</f>
        <v>9682550.2699999977</v>
      </c>
      <c r="D134" s="36" t="s">
        <v>7</v>
      </c>
      <c r="E134" s="47">
        <f>E22+E35+E47+E59+E71</f>
        <v>3843123</v>
      </c>
      <c r="F134" s="31"/>
      <c r="H134" s="43">
        <f>H22+H71</f>
        <v>12500000</v>
      </c>
      <c r="J134" s="43">
        <f>SUM(K22+K35+K47+K59+K71+K84+K96+K108+K120)</f>
        <v>16715539.119999999</v>
      </c>
      <c r="K134" s="43">
        <f>+B134+E134+H134+J134</f>
        <v>42741212.389999993</v>
      </c>
      <c r="L134" s="36"/>
      <c r="M134" s="44">
        <f>O24+O37+O49+O61+O73+O86+O98+O110+O122</f>
        <v>31625876.110000003</v>
      </c>
      <c r="N134" s="19"/>
      <c r="O134" s="43">
        <f>O27+O40+O52+O64+O76+O89+O101+O113+O125</f>
        <v>11115336.279999999</v>
      </c>
    </row>
    <row r="135" spans="1:15" ht="16.8" x14ac:dyDescent="0.3">
      <c r="B135" s="37" t="s">
        <v>19</v>
      </c>
      <c r="E135" s="37" t="s">
        <v>19</v>
      </c>
      <c r="H135" s="37" t="s">
        <v>19</v>
      </c>
      <c r="J135" s="37" t="s">
        <v>19</v>
      </c>
      <c r="K135" s="38" t="s">
        <v>9</v>
      </c>
      <c r="L135" s="39"/>
      <c r="M135" s="40" t="s">
        <v>19</v>
      </c>
      <c r="N135" s="19"/>
      <c r="O135" s="38" t="s">
        <v>34</v>
      </c>
    </row>
    <row r="136" spans="1:15" ht="16.8" x14ac:dyDescent="0.3">
      <c r="B136" s="37" t="s">
        <v>20</v>
      </c>
      <c r="E136" s="37" t="s">
        <v>21</v>
      </c>
      <c r="H136" s="37" t="s">
        <v>24</v>
      </c>
      <c r="J136" s="37" t="s">
        <v>22</v>
      </c>
      <c r="K136" s="38" t="s">
        <v>19</v>
      </c>
      <c r="L136" s="39"/>
      <c r="M136" s="40" t="s">
        <v>28</v>
      </c>
      <c r="N136" s="19"/>
      <c r="O136" s="38" t="s">
        <v>29</v>
      </c>
    </row>
    <row r="137" spans="1:15" ht="16.8" x14ac:dyDescent="0.3">
      <c r="B137" s="37" t="s">
        <v>5</v>
      </c>
      <c r="E137" s="11"/>
      <c r="H137" s="37" t="s">
        <v>25</v>
      </c>
      <c r="K137" s="38" t="s">
        <v>23</v>
      </c>
      <c r="M137" s="40"/>
      <c r="N137" s="19"/>
      <c r="O137" s="38"/>
    </row>
    <row r="138" spans="1:15" x14ac:dyDescent="0.25">
      <c r="M138" s="19"/>
      <c r="N138" s="19"/>
      <c r="O138" s="34"/>
    </row>
    <row r="139" spans="1:15" x14ac:dyDescent="0.25">
      <c r="M139" s="19"/>
      <c r="N139" s="19"/>
      <c r="O139" s="34"/>
    </row>
    <row r="140" spans="1:15" x14ac:dyDescent="0.25">
      <c r="M140" s="19"/>
      <c r="N140" s="19"/>
      <c r="O140" s="34"/>
    </row>
    <row r="141" spans="1:15" x14ac:dyDescent="0.25">
      <c r="A141" s="7"/>
      <c r="M141" s="19"/>
      <c r="N141" s="19"/>
      <c r="O141" s="34"/>
    </row>
    <row r="142" spans="1:15" x14ac:dyDescent="0.25">
      <c r="M142" s="2" t="s">
        <v>7</v>
      </c>
    </row>
    <row r="143" spans="1:15" x14ac:dyDescent="0.25">
      <c r="M143" s="2" t="s">
        <v>7</v>
      </c>
    </row>
    <row r="144" spans="1:15" x14ac:dyDescent="0.25">
      <c r="D144" s="12"/>
      <c r="M144" s="2" t="s">
        <v>7</v>
      </c>
      <c r="O144" s="12" t="s">
        <v>7</v>
      </c>
    </row>
    <row r="146" spans="4:4" x14ac:dyDescent="0.25">
      <c r="D146" s="12"/>
    </row>
  </sheetData>
  <sheetProtection algorithmName="SHA-512" hashValue="oOAh94yXE6h4AepjLzp0JFWyoDReNWPejiIqrRAMD+zdA5KT58H1125IvVqlI76zO+EH2zSIetSlksGoObPUWA==" saltValue="5oCp0eLc+Bbjk5xf8hCaPQ==" spinCount="100000" sheet="1" objects="1" scenarios="1" selectLockedCells="1"/>
  <mergeCells count="16">
    <mergeCell ref="A1:O1"/>
    <mergeCell ref="A3:O3"/>
    <mergeCell ref="J60:K60"/>
    <mergeCell ref="J72:K72"/>
    <mergeCell ref="B4:D4"/>
    <mergeCell ref="B5:D5"/>
    <mergeCell ref="B6:D6"/>
    <mergeCell ref="B7:D7"/>
    <mergeCell ref="B14:D14"/>
    <mergeCell ref="K13:M13"/>
    <mergeCell ref="J23:K23"/>
    <mergeCell ref="J36:K36"/>
    <mergeCell ref="J48:K48"/>
    <mergeCell ref="K6:M6"/>
    <mergeCell ref="K7:M7"/>
    <mergeCell ref="B13:D13"/>
  </mergeCells>
  <phoneticPr fontId="0" type="noConversion"/>
  <pageMargins left="0" right="0" top="0.1" bottom="0.1" header="0.5" footer="0.5"/>
  <pageSetup scale="46" orientation="landscape" r:id="rId1"/>
  <headerFooter alignWithMargins="0"/>
  <rowBreaks count="1" manualBreakCount="1">
    <brk id="7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CLEARVIEW-LSD-BUDGET</vt:lpstr>
      <vt:lpstr>'CLEARVIEW-LSD-BUDGET'!Print_Area</vt:lpstr>
      <vt:lpstr>'CLEARVIEW-LSD-BUDGET'!Print_Titles</vt:lpstr>
    </vt:vector>
  </TitlesOfParts>
  <Company>Lorain County Auditors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Litz</dc:creator>
  <cp:lastModifiedBy>Brittnay Palermo</cp:lastModifiedBy>
  <cp:lastPrinted>2020-10-07T14:34:39Z</cp:lastPrinted>
  <dcterms:created xsi:type="dcterms:W3CDTF">2002-05-08T16:20:07Z</dcterms:created>
  <dcterms:modified xsi:type="dcterms:W3CDTF">2023-01-04T14:31:33Z</dcterms:modified>
</cp:coreProperties>
</file>